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Options Monitor" sheetId="1" r:id="rId1"/>
  </sheets>
  <definedNames>
    <definedName name="_xlfn.DAYS" hidden="1">#NAME?</definedName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<sst xmlns="http://schemas.openxmlformats.org/spreadsheetml/2006/main" count="46" uniqueCount="35">
  <si>
    <t>Stock Symbol</t>
  </si>
  <si>
    <t>Options Symbol</t>
  </si>
  <si>
    <t xml:space="preserve">Current Bid Price on the stock </t>
  </si>
  <si>
    <t>Stock Annual Dividend Amount</t>
  </si>
  <si>
    <t>Ex-Dividend Date</t>
  </si>
  <si>
    <t>Option Maturity Month</t>
  </si>
  <si>
    <t>Option Strike Price</t>
  </si>
  <si>
    <t>Days until the Option Expires</t>
  </si>
  <si>
    <t>Option Ask Price</t>
  </si>
  <si>
    <t>Date of Next Earnings Report</t>
  </si>
  <si>
    <t>BMY</t>
  </si>
  <si>
    <t>Option Expiration Date</t>
  </si>
  <si>
    <t>Dividend Pay Date</t>
  </si>
  <si>
    <t>Indicated Dividend Yield</t>
  </si>
  <si>
    <t>BMY160304C00067500</t>
  </si>
  <si>
    <t>BMY160318C00067500</t>
  </si>
  <si>
    <t>BMY160311C00067500</t>
  </si>
  <si>
    <t xml:space="preserve">Change in Analyst Recommendation (3M) </t>
  </si>
  <si>
    <t xml:space="preserve">Change in Analyst Recommendation (1WK) </t>
  </si>
  <si>
    <t>Change in Price Target (1WK)</t>
  </si>
  <si>
    <t>Change in Price Target (3M)</t>
  </si>
  <si>
    <t>ABC</t>
  </si>
  <si>
    <t>ABC160318C00097500</t>
  </si>
  <si>
    <t>CMCSA</t>
  </si>
  <si>
    <t>CMCSA160304C00057500</t>
  </si>
  <si>
    <t>CMCSA160318C00057500</t>
  </si>
  <si>
    <t>CMCSA160311C00057500</t>
  </si>
  <si>
    <t>CMCSA160324C00057500</t>
  </si>
  <si>
    <t>EL</t>
  </si>
  <si>
    <t>FL</t>
  </si>
  <si>
    <t>NKE</t>
  </si>
  <si>
    <t>EL160318C00090000</t>
  </si>
  <si>
    <t>FL160318C00070000</t>
  </si>
  <si>
    <t>NKE160415C00062500</t>
  </si>
  <si>
    <t>Internal Contract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</si>
</sst>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u val="single"/>
      <sz val="8.8"/>
      <color indexed="30"/>
      <name val="Calibri"/>
      <family val="2"/>
    </font>
    <font>
      <b/>
      <sz val="11"/>
      <color indexed="2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1"/>
      <color rgb="FFFF434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33" borderId="0" xfId="0" applyFont="1" applyFill="1" applyAlignment="1">
      <alignment vertical="top"/>
    </xf>
    <xf numFmtId="0" fontId="0" fillId="0" borderId="0" xfId="0" applyAlignment="1">
      <alignment/>
    </xf>
    <xf numFmtId="0" fontId="36" fillId="0" borderId="0" xfId="0" applyFont="1" applyAlignment="1">
      <alignment/>
    </xf>
    <xf numFmtId="44" fontId="0" fillId="0" borderId="0" xfId="44" applyFon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47625</xdr:rowOff>
    </xdr:from>
    <xdr:to>
      <xdr:col>2</xdr:col>
      <xdr:colOff>771525</xdr:colOff>
      <xdr:row>0</xdr:row>
      <xdr:rowOff>400050</xdr:rowOff>
    </xdr:to>
    <xdr:pic>
      <xdr:nvPicPr>
        <xdr:cNvPr id="1" name="cmdAddContra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7625"/>
          <a:ext cx="3562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0</xdr:row>
      <xdr:rowOff>57150</xdr:rowOff>
    </xdr:from>
    <xdr:to>
      <xdr:col>4</xdr:col>
      <xdr:colOff>276225</xdr:colOff>
      <xdr:row>0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57150"/>
          <a:ext cx="2076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6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17.28125" style="0" customWidth="1"/>
    <col min="2" max="2" width="31.00390625" style="0" customWidth="1"/>
    <col min="3" max="3" width="26.7109375" style="3" customWidth="1"/>
    <col min="4" max="4" width="17.28125" style="0" customWidth="1"/>
    <col min="5" max="5" width="16.7109375" style="0" customWidth="1"/>
    <col min="6" max="6" width="17.28125" style="0" customWidth="1"/>
    <col min="7" max="7" width="17.28125" style="3" customWidth="1"/>
    <col min="8" max="8" width="17.28125" style="0" customWidth="1"/>
    <col min="9" max="9" width="17.28125" style="3" customWidth="1"/>
    <col min="10" max="10" width="17.28125" style="0" customWidth="1"/>
    <col min="11" max="11" width="17.28125" style="0" hidden="1" customWidth="1"/>
    <col min="12" max="12" width="14.140625" style="0" hidden="1" customWidth="1"/>
    <col min="13" max="14" width="17.28125" style="0" customWidth="1"/>
    <col min="15" max="15" width="24.00390625" style="0" customWidth="1"/>
    <col min="16" max="16" width="22.57421875" style="3" customWidth="1"/>
    <col min="17" max="18" width="17.28125" style="0" customWidth="1"/>
  </cols>
  <sheetData>
    <row r="1" spans="1:18" ht="51.75" customHeight="1">
      <c r="A1" s="1" t="s">
        <v>0</v>
      </c>
      <c r="B1" s="1" t="s">
        <v>1</v>
      </c>
      <c r="C1" s="1" t="s">
        <v>34</v>
      </c>
      <c r="D1" s="1" t="s">
        <v>2</v>
      </c>
      <c r="E1" s="1" t="s">
        <v>3</v>
      </c>
      <c r="F1" s="1" t="s">
        <v>4</v>
      </c>
      <c r="G1" s="1" t="s">
        <v>12</v>
      </c>
      <c r="H1" s="1" t="s">
        <v>13</v>
      </c>
      <c r="I1" s="1" t="s">
        <v>11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18</v>
      </c>
      <c r="P1" s="1" t="s">
        <v>17</v>
      </c>
      <c r="Q1" s="1" t="s">
        <v>19</v>
      </c>
      <c r="R1" s="1" t="s">
        <v>20</v>
      </c>
    </row>
    <row r="2" spans="1:18" ht="15">
      <c r="A2" s="2" t="s">
        <v>10</v>
      </c>
      <c r="B2" s="2" t="str">
        <f aca="true" t="shared" si="0" ref="B2:B15">A2&amp;" US "&amp;TEXT(I2,"mm/dd/yyyy")&amp;" "&amp;LEFT(RIGHT(C2,9),1)&amp;K2&amp;" EQUITY"</f>
        <v>BMY US 03/04/2016 C67.5 EQUITY</v>
      </c>
      <c r="C2" s="2" t="s">
        <v>14</v>
      </c>
      <c r="D2" s="3" t="str">
        <f>_XLL.BDP($A2&amp;" US Equity","PX_BID")</f>
        <v>#N/A Connection</v>
      </c>
      <c r="E2" s="3" t="str">
        <f>_XLL.BDP($A2&amp;" US Equity","EQY_DVD_SH_12M_NET")</f>
        <v>#N/A Connection</v>
      </c>
      <c r="F2" t="str">
        <f>_XLL.BDP($A2&amp;" US Equity","DVD_EX_DT")</f>
        <v>#N/A Connection</v>
      </c>
      <c r="G2" s="3" t="str">
        <f>_XLL.BDP($A2&amp;" US Equity","DVD_PAY_DT")</f>
        <v>#N/A Connection</v>
      </c>
      <c r="H2" s="5" t="str">
        <f>_XLL.BDP($A2&amp;" US Equity","EQY_DVD_YLD_IND_NET")</f>
        <v>#N/A Connection</v>
      </c>
      <c r="I2" s="6">
        <f aca="true" t="shared" si="1" ref="I2:I15">DATE("20"&amp;LEFT(RIGHT(C2,15),2),LEFT(RIGHT(C2,13),2),LEFT(RIGHT(C2,11),2))</f>
        <v>42433</v>
      </c>
      <c r="J2" s="8" t="str">
        <f aca="true" t="shared" si="2" ref="J2:J15">TEXT(I2,"mmmm")</f>
        <v>March</v>
      </c>
      <c r="K2" s="5">
        <f aca="true" t="shared" si="3" ref="K2:K15">_xlfn.NUMBERVALUE(RIGHT(C2,8)/1000)</f>
        <v>67.5</v>
      </c>
      <c r="L2" s="7">
        <f aca="true" ca="1" t="shared" si="4" ref="L2:L15">_xlfn.DAYS(I2,TODAY())</f>
        <v>22</v>
      </c>
      <c r="M2" s="5" t="str">
        <f>_XLL.BDP($B2,"PX_ASK")</f>
        <v>#N/A Connection</v>
      </c>
      <c r="N2" s="3" t="str">
        <f>_XLL.BDP($A2&amp;" US Equity","EXPECTED_REPORT_DT")</f>
        <v>#N/A Connection</v>
      </c>
      <c r="O2" s="3" t="str">
        <f>_XLL.BDP($A2&amp;" US Equity","BEST_ANALYST_REC_1WK_CHG")</f>
        <v>#N/A Connection</v>
      </c>
      <c r="P2" s="3" t="str">
        <f>_XLL.BDP($A2&amp;" US Equity","BEST_ANALYST_REC_3MO_CHG")</f>
        <v>#N/A Connection</v>
      </c>
      <c r="Q2" s="3" t="str">
        <f>_XLL.BDP($A2&amp;" US Equity","BEST_TARGET_1WK_CHG")</f>
        <v>#N/A Connection</v>
      </c>
      <c r="R2" s="3" t="str">
        <f>_XLL.BDP($A2&amp;" US Equity","BEST_TARGET_3MO_CHG")</f>
        <v>#N/A Connection</v>
      </c>
    </row>
    <row r="3" spans="1:18" s="3" customFormat="1" ht="15">
      <c r="A3" s="2" t="s">
        <v>10</v>
      </c>
      <c r="B3" s="2" t="str">
        <f t="shared" si="0"/>
        <v>BMY US 03/11/2016 C67.5 EQUITY</v>
      </c>
      <c r="C3" s="2" t="s">
        <v>16</v>
      </c>
      <c r="D3" s="3" t="str">
        <f>_XLL.BDP($A3&amp;" US Equity","PX_BID")</f>
        <v>#N/A Connection</v>
      </c>
      <c r="E3" s="3" t="str">
        <f>_XLL.BDP($A3&amp;" US Equity","EQY_DVD_SH_12M_NET")</f>
        <v>#N/A Connection</v>
      </c>
      <c r="F3" s="3" t="str">
        <f>_XLL.BDP($A3&amp;" US Equity","DVD_EX_DT")</f>
        <v>#N/A Connection</v>
      </c>
      <c r="G3" s="3" t="str">
        <f>_XLL.BDP($A3&amp;" US Equity","DVD_PAY_DT")</f>
        <v>#N/A Connection</v>
      </c>
      <c r="H3" s="5" t="str">
        <f>_XLL.BDP($A3&amp;" US Equity","EQY_DVD_YLD_IND_NET")</f>
        <v>#N/A Connection</v>
      </c>
      <c r="I3" s="6">
        <f t="shared" si="1"/>
        <v>42440</v>
      </c>
      <c r="J3" s="8" t="str">
        <f t="shared" si="2"/>
        <v>March</v>
      </c>
      <c r="K3" s="5">
        <f t="shared" si="3"/>
        <v>67.5</v>
      </c>
      <c r="L3" s="7">
        <f ca="1" t="shared" si="4"/>
        <v>29</v>
      </c>
      <c r="M3" s="5" t="str">
        <f>_XLL.BDP($B3,"PX_ASK")</f>
        <v>#N/A Connection</v>
      </c>
      <c r="N3" s="3" t="str">
        <f>_XLL.BDP($A3&amp;" US Equity","EXPECTED_REPORT_DT")</f>
        <v>#N/A Connection</v>
      </c>
      <c r="O3" s="3" t="str">
        <f>_XLL.BDP($A3&amp;" US Equity","BEST_ANALYST_REC_1WK_CHG")</f>
        <v>#N/A Connection</v>
      </c>
      <c r="P3" s="3" t="str">
        <f>_XLL.BDP($A3&amp;" US Equity","BEST_ANALYST_REC_3MO_CHG")</f>
        <v>#N/A Connection</v>
      </c>
      <c r="Q3" s="3" t="str">
        <f>_XLL.BDP($A3&amp;" US Equity","BEST_TARGET_1WK_CHG")</f>
        <v>#N/A Connection</v>
      </c>
      <c r="R3" s="3" t="str">
        <f>_XLL.BDP($A3&amp;" US Equity","BEST_TARGET_3MO_CHG")</f>
        <v>#N/A Connection</v>
      </c>
    </row>
    <row r="4" spans="1:18" ht="15">
      <c r="A4" s="2" t="s">
        <v>10</v>
      </c>
      <c r="B4" s="2" t="str">
        <f t="shared" si="0"/>
        <v>BMY US 03/18/2016 C67.5 EQUITY</v>
      </c>
      <c r="C4" s="2" t="s">
        <v>15</v>
      </c>
      <c r="D4" s="3" t="str">
        <f>_XLL.BDP($A4&amp;" US Equity","PX_BID")</f>
        <v>#N/A Connection</v>
      </c>
      <c r="E4" s="3" t="str">
        <f>_XLL.BDP($A4&amp;" US Equity","EQY_DVD_SH_12M_NET")</f>
        <v>#N/A Connection</v>
      </c>
      <c r="F4" s="3" t="str">
        <f>_XLL.BDP($A4&amp;" US Equity","DVD_EX_DT")</f>
        <v>#N/A Connection</v>
      </c>
      <c r="G4" s="3" t="str">
        <f>_XLL.BDP($A4&amp;" US Equity","DVD_PAY_DT")</f>
        <v>#N/A Connection</v>
      </c>
      <c r="H4" s="5" t="str">
        <f>_XLL.BDP($A4&amp;" US Equity","EQY_DVD_YLD_IND_NET")</f>
        <v>#N/A Connection</v>
      </c>
      <c r="I4" s="6">
        <f t="shared" si="1"/>
        <v>42447</v>
      </c>
      <c r="J4" s="8" t="str">
        <f t="shared" si="2"/>
        <v>March</v>
      </c>
      <c r="K4" s="5">
        <f t="shared" si="3"/>
        <v>67.5</v>
      </c>
      <c r="L4" s="7">
        <f ca="1" t="shared" si="4"/>
        <v>36</v>
      </c>
      <c r="M4" s="5" t="str">
        <f>_XLL.BDP($B4,"PX_ASK")</f>
        <v>#N/A Connection</v>
      </c>
      <c r="N4" s="3" t="str">
        <f>_XLL.BDP($A4&amp;" US Equity","EXPECTED_REPORT_DT")</f>
        <v>#N/A Connection</v>
      </c>
      <c r="O4" s="3" t="str">
        <f>_XLL.BDP($A4&amp;" US Equity","BEST_ANALYST_REC_1WK_CHG")</f>
        <v>#N/A Connection</v>
      </c>
      <c r="P4" s="3" t="str">
        <f>_XLL.BDP($A4&amp;" US Equity","BEST_ANALYST_REC_3MO_CHG")</f>
        <v>#N/A Connection</v>
      </c>
      <c r="Q4" s="3" t="str">
        <f>_XLL.BDP($A4&amp;" US Equity","BEST_TARGET_1WK_CHG")</f>
        <v>#N/A Connection</v>
      </c>
      <c r="R4" s="3" t="str">
        <f>_XLL.BDP($A4&amp;" US Equity","BEST_TARGET_3MO_CHG")</f>
        <v>#N/A Connection</v>
      </c>
    </row>
    <row r="5" spans="1:18" s="3" customFormat="1" ht="15">
      <c r="A5" s="2" t="s">
        <v>21</v>
      </c>
      <c r="B5" s="2" t="str">
        <f t="shared" si="0"/>
        <v>ABC US 03/18/2016 C97.5 EQUITY</v>
      </c>
      <c r="C5" s="2" t="s">
        <v>22</v>
      </c>
      <c r="D5" s="3" t="str">
        <f>_XLL.BDP($A5&amp;" US Equity","PX_BID")</f>
        <v>#N/A Connection</v>
      </c>
      <c r="E5" s="3" t="str">
        <f>_XLL.BDP($A5&amp;" US Equity","EQY_DVD_SH_12M_NET")</f>
        <v>#N/A Connection</v>
      </c>
      <c r="F5" s="3" t="str">
        <f>_XLL.BDP($A5&amp;" US Equity","DVD_EX_DT")</f>
        <v>#N/A Connection</v>
      </c>
      <c r="G5" s="3" t="str">
        <f>_XLL.BDP($A5&amp;" US Equity","DVD_PAY_DT")</f>
        <v>#N/A Connection</v>
      </c>
      <c r="H5" s="5" t="str">
        <f>_XLL.BDP($A5&amp;" US Equity","EQY_DVD_YLD_IND_NET")</f>
        <v>#N/A Connection</v>
      </c>
      <c r="I5" s="6">
        <f t="shared" si="1"/>
        <v>42447</v>
      </c>
      <c r="J5" s="8" t="str">
        <f t="shared" si="2"/>
        <v>March</v>
      </c>
      <c r="K5" s="5">
        <f t="shared" si="3"/>
        <v>97.5</v>
      </c>
      <c r="L5" s="7">
        <f ca="1" t="shared" si="4"/>
        <v>36</v>
      </c>
      <c r="M5" s="5" t="str">
        <f>_XLL.BDP($B5,"PX_ASK")</f>
        <v>#N/A Connection</v>
      </c>
      <c r="N5" s="3" t="str">
        <f>_XLL.BDP($A5&amp;" US Equity","EXPECTED_REPORT_DT")</f>
        <v>#N/A Connection</v>
      </c>
      <c r="O5" s="3" t="str">
        <f>_XLL.BDP($A5&amp;" US Equity","BEST_ANALYST_REC_1WK_CHG")</f>
        <v>#N/A Connection</v>
      </c>
      <c r="P5" s="3" t="str">
        <f>_XLL.BDP($A5&amp;" US Equity","BEST_ANALYST_REC_3MO_CHG")</f>
        <v>#N/A Connection</v>
      </c>
      <c r="Q5" s="3" t="str">
        <f>_XLL.BDP($A5&amp;" US Equity","BEST_TARGET_1WK_CHG")</f>
        <v>#N/A Connection</v>
      </c>
      <c r="R5" s="3" t="str">
        <f>_XLL.BDP($A5&amp;" US Equity","BEST_TARGET_3MO_CHG")</f>
        <v>#N/A Connection</v>
      </c>
    </row>
    <row r="6" spans="1:18" s="3" customFormat="1" ht="15">
      <c r="A6" s="2" t="s">
        <v>23</v>
      </c>
      <c r="B6" s="2" t="str">
        <f t="shared" si="0"/>
        <v>CMCSA US 03/04/2016 C57.5 EQUITY</v>
      </c>
      <c r="C6" s="2" t="s">
        <v>24</v>
      </c>
      <c r="D6" s="3" t="str">
        <f>_XLL.BDP($A6&amp;" US Equity","PX_BID")</f>
        <v>#N/A Connection</v>
      </c>
      <c r="E6" s="3" t="str">
        <f>_XLL.BDP($A6&amp;" US Equity","EQY_DVD_SH_12M_NET")</f>
        <v>#N/A Connection</v>
      </c>
      <c r="F6" s="3" t="str">
        <f>_XLL.BDP($A6&amp;" US Equity","DVD_EX_DT")</f>
        <v>#N/A Connection</v>
      </c>
      <c r="G6" s="3" t="str">
        <f>_XLL.BDP($A6&amp;" US Equity","DVD_PAY_DT")</f>
        <v>#N/A Connection</v>
      </c>
      <c r="H6" s="5" t="str">
        <f>_XLL.BDP($A6&amp;" US Equity","EQY_DVD_YLD_IND_NET")</f>
        <v>#N/A Connection</v>
      </c>
      <c r="I6" s="6">
        <f t="shared" si="1"/>
        <v>42433</v>
      </c>
      <c r="J6" s="8" t="str">
        <f t="shared" si="2"/>
        <v>March</v>
      </c>
      <c r="K6" s="5">
        <f t="shared" si="3"/>
        <v>57.5</v>
      </c>
      <c r="L6" s="7">
        <f ca="1" t="shared" si="4"/>
        <v>22</v>
      </c>
      <c r="M6" s="5" t="str">
        <f>_XLL.BDP($B6,"PX_ASK")</f>
        <v>#N/A Connection</v>
      </c>
      <c r="N6" s="3" t="str">
        <f>_XLL.BDP($A6&amp;" US Equity","EXPECTED_REPORT_DT")</f>
        <v>#N/A Connection</v>
      </c>
      <c r="O6" s="3" t="str">
        <f>_XLL.BDP($A6&amp;" US Equity","BEST_ANALYST_REC_1WK_CHG")</f>
        <v>#N/A Connection</v>
      </c>
      <c r="P6" s="3" t="str">
        <f>_XLL.BDP($A6&amp;" US Equity","BEST_ANALYST_REC_3MO_CHG")</f>
        <v>#N/A Connection</v>
      </c>
      <c r="Q6" s="3" t="str">
        <f>_XLL.BDP($A6&amp;" US Equity","BEST_TARGET_1WK_CHG")</f>
        <v>#N/A Connection</v>
      </c>
      <c r="R6" s="3" t="str">
        <f>_XLL.BDP($A6&amp;" US Equity","BEST_TARGET_3MO_CHG")</f>
        <v>#N/A Connection</v>
      </c>
    </row>
    <row r="7" spans="1:18" s="3" customFormat="1" ht="15">
      <c r="A7" s="2" t="s">
        <v>23</v>
      </c>
      <c r="B7" s="2" t="str">
        <f t="shared" si="0"/>
        <v>CMCSA US 03/11/2016 C57.5 EQUITY</v>
      </c>
      <c r="C7" s="2" t="s">
        <v>26</v>
      </c>
      <c r="D7" s="3" t="str">
        <f>_XLL.BDP($A7&amp;" US Equity","PX_BID")</f>
        <v>#N/A Connection</v>
      </c>
      <c r="E7" s="3" t="str">
        <f>_XLL.BDP($A7&amp;" US Equity","EQY_DVD_SH_12M_NET")</f>
        <v>#N/A Connection</v>
      </c>
      <c r="F7" s="3" t="str">
        <f>_XLL.BDP($A7&amp;" US Equity","DVD_EX_DT")</f>
        <v>#N/A Connection</v>
      </c>
      <c r="G7" s="3" t="str">
        <f>_XLL.BDP($A7&amp;" US Equity","DVD_PAY_DT")</f>
        <v>#N/A Connection</v>
      </c>
      <c r="H7" s="5" t="str">
        <f>_XLL.BDP($A7&amp;" US Equity","EQY_DVD_YLD_IND_NET")</f>
        <v>#N/A Connection</v>
      </c>
      <c r="I7" s="6">
        <f t="shared" si="1"/>
        <v>42440</v>
      </c>
      <c r="J7" s="8" t="str">
        <f t="shared" si="2"/>
        <v>March</v>
      </c>
      <c r="K7" s="5">
        <f t="shared" si="3"/>
        <v>57.5</v>
      </c>
      <c r="L7" s="7">
        <f ca="1" t="shared" si="4"/>
        <v>29</v>
      </c>
      <c r="M7" s="5" t="str">
        <f>_XLL.BDP($B7,"PX_ASK")</f>
        <v>#N/A Connection</v>
      </c>
      <c r="N7" s="3" t="str">
        <f>_XLL.BDP($A7&amp;" US Equity","EXPECTED_REPORT_DT")</f>
        <v>#N/A Connection</v>
      </c>
      <c r="O7" s="3" t="str">
        <f>_XLL.BDP($A7&amp;" US Equity","BEST_ANALYST_REC_1WK_CHG")</f>
        <v>#N/A Connection</v>
      </c>
      <c r="P7" s="3" t="str">
        <f>_XLL.BDP($A7&amp;" US Equity","BEST_ANALYST_REC_3MO_CHG")</f>
        <v>#N/A Connection</v>
      </c>
      <c r="Q7" s="3" t="str">
        <f>_XLL.BDP($A7&amp;" US Equity","BEST_TARGET_1WK_CHG")</f>
        <v>#N/A Connection</v>
      </c>
      <c r="R7" s="3" t="str">
        <f>_XLL.BDP($A7&amp;" US Equity","BEST_TARGET_3MO_CHG")</f>
        <v>#N/A Connection</v>
      </c>
    </row>
    <row r="8" spans="1:18" s="3" customFormat="1" ht="15">
      <c r="A8" s="2" t="s">
        <v>23</v>
      </c>
      <c r="B8" s="2" t="str">
        <f t="shared" si="0"/>
        <v>CMCSA US 03/18/2016 C57.5 EQUITY</v>
      </c>
      <c r="C8" s="2" t="s">
        <v>25</v>
      </c>
      <c r="D8" s="3" t="str">
        <f>_XLL.BDP($A8&amp;" US Equity","PX_BID")</f>
        <v>#N/A Connection</v>
      </c>
      <c r="E8" s="3" t="str">
        <f>_XLL.BDP($A8&amp;" US Equity","EQY_DVD_SH_12M_NET")</f>
        <v>#N/A Connection</v>
      </c>
      <c r="F8" s="3" t="str">
        <f>_XLL.BDP($A8&amp;" US Equity","DVD_EX_DT")</f>
        <v>#N/A Connection</v>
      </c>
      <c r="G8" s="3" t="str">
        <f>_XLL.BDP($A8&amp;" US Equity","DVD_PAY_DT")</f>
        <v>#N/A Connection</v>
      </c>
      <c r="H8" s="5" t="str">
        <f>_XLL.BDP($A8&amp;" US Equity","EQY_DVD_YLD_IND_NET")</f>
        <v>#N/A Connection</v>
      </c>
      <c r="I8" s="6">
        <f t="shared" si="1"/>
        <v>42447</v>
      </c>
      <c r="J8" s="8" t="str">
        <f t="shared" si="2"/>
        <v>March</v>
      </c>
      <c r="K8" s="5">
        <f t="shared" si="3"/>
        <v>57.5</v>
      </c>
      <c r="L8" s="7">
        <f ca="1" t="shared" si="4"/>
        <v>36</v>
      </c>
      <c r="M8" s="5" t="str">
        <f>_XLL.BDP($B8,"PX_ASK")</f>
        <v>#N/A Connection</v>
      </c>
      <c r="N8" s="3" t="str">
        <f>_XLL.BDP($A8&amp;" US Equity","EXPECTED_REPORT_DT")</f>
        <v>#N/A Connection</v>
      </c>
      <c r="O8" s="3" t="str">
        <f>_XLL.BDP($A8&amp;" US Equity","BEST_ANALYST_REC_1WK_CHG")</f>
        <v>#N/A Connection</v>
      </c>
      <c r="P8" s="3" t="str">
        <f>_XLL.BDP($A8&amp;" US Equity","BEST_ANALYST_REC_3MO_CHG")</f>
        <v>#N/A Connection</v>
      </c>
      <c r="Q8" s="3" t="str">
        <f>_XLL.BDP($A8&amp;" US Equity","BEST_TARGET_1WK_CHG")</f>
        <v>#N/A Connection</v>
      </c>
      <c r="R8" s="3" t="str">
        <f>_XLL.BDP($A8&amp;" US Equity","BEST_TARGET_3MO_CHG")</f>
        <v>#N/A Connection</v>
      </c>
    </row>
    <row r="9" spans="1:18" s="3" customFormat="1" ht="15">
      <c r="A9" s="2" t="s">
        <v>23</v>
      </c>
      <c r="B9" s="2" t="str">
        <f t="shared" si="0"/>
        <v>CMCSA US 03/24/2016 C57.5 EQUITY</v>
      </c>
      <c r="C9" s="2" t="s">
        <v>27</v>
      </c>
      <c r="D9" s="3" t="str">
        <f>_XLL.BDP($A9&amp;" US Equity","PX_BID")</f>
        <v>#N/A Connection</v>
      </c>
      <c r="E9" s="3" t="str">
        <f>_XLL.BDP($A9&amp;" US Equity","EQY_DVD_SH_12M_NET")</f>
        <v>#N/A Connection</v>
      </c>
      <c r="F9" s="3" t="str">
        <f>_XLL.BDP($A9&amp;" US Equity","DVD_EX_DT")</f>
        <v>#N/A Connection</v>
      </c>
      <c r="G9" s="3" t="str">
        <f>_XLL.BDP($A9&amp;" US Equity","DVD_PAY_DT")</f>
        <v>#N/A Connection</v>
      </c>
      <c r="H9" s="5" t="str">
        <f>_XLL.BDP($A9&amp;" US Equity","EQY_DVD_YLD_IND_NET")</f>
        <v>#N/A Connection</v>
      </c>
      <c r="I9" s="6">
        <f t="shared" si="1"/>
        <v>42453</v>
      </c>
      <c r="J9" s="8" t="str">
        <f t="shared" si="2"/>
        <v>March</v>
      </c>
      <c r="K9" s="5">
        <f t="shared" si="3"/>
        <v>57.5</v>
      </c>
      <c r="L9" s="7">
        <f ca="1" t="shared" si="4"/>
        <v>42</v>
      </c>
      <c r="M9" s="5" t="str">
        <f>_XLL.BDP($B9,"PX_ASK")</f>
        <v>#N/A Connection</v>
      </c>
      <c r="N9" s="3" t="str">
        <f>_XLL.BDP($A9&amp;" US Equity","EXPECTED_REPORT_DT")</f>
        <v>#N/A Connection</v>
      </c>
      <c r="O9" s="3" t="str">
        <f>_XLL.BDP($A9&amp;" US Equity","BEST_ANALYST_REC_1WK_CHG")</f>
        <v>#N/A Connection</v>
      </c>
      <c r="P9" s="3" t="str">
        <f>_XLL.BDP($A9&amp;" US Equity","BEST_ANALYST_REC_3MO_CHG")</f>
        <v>#N/A Connection</v>
      </c>
      <c r="Q9" s="3" t="str">
        <f>_XLL.BDP($A9&amp;" US Equity","BEST_TARGET_1WK_CHG")</f>
        <v>#N/A Connection</v>
      </c>
      <c r="R9" s="3" t="str">
        <f>_XLL.BDP($A9&amp;" US Equity","BEST_TARGET_3MO_CHG")</f>
        <v>#N/A Connection</v>
      </c>
    </row>
    <row r="10" spans="1:18" s="3" customFormat="1" ht="15">
      <c r="A10" s="2" t="s">
        <v>28</v>
      </c>
      <c r="B10" s="2" t="str">
        <f t="shared" si="0"/>
        <v>EL US 03/18/2016 C90 EQUITY</v>
      </c>
      <c r="C10" s="2" t="s">
        <v>31</v>
      </c>
      <c r="D10" s="3" t="str">
        <f>_XLL.BDP($A10&amp;" US Equity","PX_BID")</f>
        <v>#N/A Connection</v>
      </c>
      <c r="E10" s="3" t="str">
        <f>_XLL.BDP($A10&amp;" US Equity","EQY_DVD_SH_12M_NET")</f>
        <v>#N/A Connection</v>
      </c>
      <c r="F10" s="3" t="str">
        <f>_XLL.BDP($A10&amp;" US Equity","DVD_EX_DT")</f>
        <v>#N/A Connection</v>
      </c>
      <c r="G10" s="3" t="str">
        <f>_XLL.BDP($A10&amp;" US Equity","DVD_PAY_DT")</f>
        <v>#N/A Connection</v>
      </c>
      <c r="H10" s="5" t="str">
        <f>_XLL.BDP($A10&amp;" US Equity","EQY_DVD_YLD_IND_NET")</f>
        <v>#N/A Connection</v>
      </c>
      <c r="I10" s="6">
        <f t="shared" si="1"/>
        <v>42447</v>
      </c>
      <c r="J10" s="8" t="str">
        <f t="shared" si="2"/>
        <v>March</v>
      </c>
      <c r="K10" s="5">
        <f t="shared" si="3"/>
        <v>90</v>
      </c>
      <c r="L10" s="7">
        <f ca="1" t="shared" si="4"/>
        <v>36</v>
      </c>
      <c r="M10" s="5" t="str">
        <f>_XLL.BDP($B10,"PX_ASK")</f>
        <v>#N/A Connection</v>
      </c>
      <c r="N10" s="3" t="str">
        <f>_XLL.BDP($A10&amp;" US Equity","EXPECTED_REPORT_DT")</f>
        <v>#N/A Connection</v>
      </c>
      <c r="O10" s="3" t="str">
        <f>_XLL.BDP($A10&amp;" US Equity","BEST_ANALYST_REC_1WK_CHG")</f>
        <v>#N/A Connection</v>
      </c>
      <c r="P10" s="3" t="str">
        <f>_XLL.BDP($A10&amp;" US Equity","BEST_ANALYST_REC_3MO_CHG")</f>
        <v>#N/A Connection</v>
      </c>
      <c r="Q10" s="3" t="str">
        <f>_XLL.BDP($A10&amp;" US Equity","BEST_TARGET_1WK_CHG")</f>
        <v>#N/A Connection</v>
      </c>
      <c r="R10" s="3" t="str">
        <f>_XLL.BDP($A10&amp;" US Equity","BEST_TARGET_3MO_CHG")</f>
        <v>#N/A Connection</v>
      </c>
    </row>
    <row r="11" spans="1:18" s="3" customFormat="1" ht="15">
      <c r="A11" s="2" t="s">
        <v>29</v>
      </c>
      <c r="B11" s="2" t="str">
        <f t="shared" si="0"/>
        <v>FL US 03/18/2016 C70 EQUITY</v>
      </c>
      <c r="C11" s="2" t="s">
        <v>32</v>
      </c>
      <c r="D11" s="3" t="str">
        <f>_XLL.BDP($A11&amp;" US Equity","PX_BID")</f>
        <v>#N/A Connection</v>
      </c>
      <c r="E11" s="3" t="str">
        <f>_XLL.BDP($A11&amp;" US Equity","EQY_DVD_SH_12M_NET")</f>
        <v>#N/A Connection</v>
      </c>
      <c r="F11" s="3" t="str">
        <f>_XLL.BDP($A11&amp;" US Equity","DVD_EX_DT")</f>
        <v>#N/A Connection</v>
      </c>
      <c r="G11" s="3" t="str">
        <f>_XLL.BDP($A11&amp;" US Equity","DVD_PAY_DT")</f>
        <v>#N/A Connection</v>
      </c>
      <c r="H11" s="5" t="str">
        <f>_XLL.BDP($A11&amp;" US Equity","EQY_DVD_YLD_IND_NET")</f>
        <v>#N/A Connection</v>
      </c>
      <c r="I11" s="6">
        <f t="shared" si="1"/>
        <v>42447</v>
      </c>
      <c r="J11" s="8" t="str">
        <f t="shared" si="2"/>
        <v>March</v>
      </c>
      <c r="K11" s="5">
        <f t="shared" si="3"/>
        <v>70</v>
      </c>
      <c r="L11" s="7">
        <f ca="1" t="shared" si="4"/>
        <v>36</v>
      </c>
      <c r="M11" s="5" t="str">
        <f>_XLL.BDP($B11,"PX_ASK")</f>
        <v>#N/A Connection</v>
      </c>
      <c r="N11" s="3" t="str">
        <f>_XLL.BDP($A11&amp;" US Equity","EXPECTED_REPORT_DT")</f>
        <v>#N/A Connection</v>
      </c>
      <c r="O11" s="3" t="str">
        <f>_XLL.BDP($A11&amp;" US Equity","BEST_ANALYST_REC_1WK_CHG")</f>
        <v>#N/A Connection</v>
      </c>
      <c r="P11" s="3" t="str">
        <f>_XLL.BDP($A11&amp;" US Equity","BEST_ANALYST_REC_3MO_CHG")</f>
        <v>#N/A Connection</v>
      </c>
      <c r="Q11" s="3" t="str">
        <f>_XLL.BDP($A11&amp;" US Equity","BEST_TARGET_1WK_CHG")</f>
        <v>#N/A Connection</v>
      </c>
      <c r="R11" s="3" t="str">
        <f>_XLL.BDP($A11&amp;" US Equity","BEST_TARGET_3MO_CHG")</f>
        <v>#N/A Connection</v>
      </c>
    </row>
    <row r="12" spans="1:18" s="3" customFormat="1" ht="15">
      <c r="A12" s="2" t="s">
        <v>30</v>
      </c>
      <c r="B12" s="2" t="str">
        <f t="shared" si="0"/>
        <v>NKE US 04/15/2016 C62.5 EQUITY</v>
      </c>
      <c r="C12" s="2" t="s">
        <v>33</v>
      </c>
      <c r="D12" s="3" t="str">
        <f>_XLL.BDP($A12&amp;" US Equity","PX_BID")</f>
        <v>#N/A Connection</v>
      </c>
      <c r="E12" s="3" t="str">
        <f>_XLL.BDP($A12&amp;" US Equity","EQY_DVD_SH_12M_NET")</f>
        <v>#N/A Connection</v>
      </c>
      <c r="F12" s="3" t="str">
        <f>_XLL.BDP($A12&amp;" US Equity","DVD_EX_DT")</f>
        <v>#N/A Connection</v>
      </c>
      <c r="G12" s="3" t="str">
        <f>_XLL.BDP($A12&amp;" US Equity","DVD_PAY_DT")</f>
        <v>#N/A Connection</v>
      </c>
      <c r="H12" s="5" t="str">
        <f>_XLL.BDP($A12&amp;" US Equity","EQY_DVD_YLD_IND_NET")</f>
        <v>#N/A Connection</v>
      </c>
      <c r="I12" s="6">
        <f t="shared" si="1"/>
        <v>42475</v>
      </c>
      <c r="J12" s="8" t="str">
        <f t="shared" si="2"/>
        <v>April</v>
      </c>
      <c r="K12" s="5">
        <f t="shared" si="3"/>
        <v>62.5</v>
      </c>
      <c r="L12" s="7">
        <f ca="1" t="shared" si="4"/>
        <v>64</v>
      </c>
      <c r="M12" s="5" t="str">
        <f>_XLL.BDP($B12,"PX_ASK")</f>
        <v>#N/A Connection</v>
      </c>
      <c r="N12" s="3" t="str">
        <f>_XLL.BDP($A12&amp;" US Equity","EXPECTED_REPORT_DT")</f>
        <v>#N/A Connection</v>
      </c>
      <c r="O12" s="3" t="str">
        <f>_XLL.BDP($A12&amp;" US Equity","BEST_ANALYST_REC_1WK_CHG")</f>
        <v>#N/A Connection</v>
      </c>
      <c r="P12" s="3" t="str">
        <f>_XLL.BDP($A12&amp;" US Equity","BEST_ANALYST_REC_3MO_CHG")</f>
        <v>#N/A Connection</v>
      </c>
      <c r="Q12" s="3" t="str">
        <f>_XLL.BDP($A12&amp;" US Equity","BEST_TARGET_1WK_CHG")</f>
        <v>#N/A Connection</v>
      </c>
      <c r="R12" s="3" t="str">
        <f>_XLL.BDP($A12&amp;" US Equity","BEST_TARGET_3MO_CHG")</f>
        <v>#N/A Connection</v>
      </c>
    </row>
    <row r="13" spans="1:18" s="3" customFormat="1" ht="15">
      <c r="A13" s="2" t="s">
        <v>10</v>
      </c>
      <c r="B13" s="2" t="str">
        <f t="shared" si="0"/>
        <v>BMY US 03/04/2016 C67.5 EQUITY</v>
      </c>
      <c r="C13" s="2" t="s">
        <v>14</v>
      </c>
      <c r="D13" s="3" t="str">
        <f>_XLL.BDP($A13&amp;" US Equity","PX_BID")</f>
        <v>#N/A Connection</v>
      </c>
      <c r="E13" s="3" t="str">
        <f>_XLL.BDP($A13&amp;" US Equity","EQY_DVD_SH_12M_NET")</f>
        <v>#N/A Connection</v>
      </c>
      <c r="F13" s="3" t="str">
        <f>_XLL.BDP($A13&amp;" US Equity","DVD_EX_DT")</f>
        <v>#N/A Connection</v>
      </c>
      <c r="G13" s="3" t="str">
        <f>_XLL.BDP($A13&amp;" US Equity","DVD_PAY_DT")</f>
        <v>#N/A Connection</v>
      </c>
      <c r="H13" s="5" t="str">
        <f>_XLL.BDP($A13&amp;" US Equity","EQY_DVD_YLD_IND_NET")</f>
        <v>#N/A Connection</v>
      </c>
      <c r="I13" s="6">
        <f t="shared" si="1"/>
        <v>42433</v>
      </c>
      <c r="J13" s="8" t="str">
        <f t="shared" si="2"/>
        <v>March</v>
      </c>
      <c r="K13" s="5">
        <f t="shared" si="3"/>
        <v>67.5</v>
      </c>
      <c r="L13" s="7">
        <f ca="1" t="shared" si="4"/>
        <v>22</v>
      </c>
      <c r="M13" s="5" t="str">
        <f>_XLL.BDP($B13,"PX_ASK")</f>
        <v>#N/A Connection</v>
      </c>
      <c r="N13" s="3" t="str">
        <f>_XLL.BDP($A13&amp;" US Equity","EXPECTED_REPORT_DT")</f>
        <v>#N/A Connection</v>
      </c>
      <c r="O13" s="3" t="str">
        <f>_XLL.BDP($A13&amp;" US Equity","BEST_ANALYST_REC_1WK_CHG")</f>
        <v>#N/A Connection</v>
      </c>
      <c r="P13" s="3" t="str">
        <f>_XLL.BDP($A13&amp;" US Equity","BEST_ANALYST_REC_3MO_CHG")</f>
        <v>#N/A Connection</v>
      </c>
      <c r="Q13" s="3" t="str">
        <f>_XLL.BDP($A13&amp;" US Equity","BEST_TARGET_1WK_CHG")</f>
        <v>#N/A Connection</v>
      </c>
      <c r="R13" s="3" t="str">
        <f>_XLL.BDP($A13&amp;" US Equity","BEST_TARGET_3MO_CHG")</f>
        <v>#N/A Connection</v>
      </c>
    </row>
    <row r="14" spans="1:18" s="3" customFormat="1" ht="15">
      <c r="A14" s="2" t="s">
        <v>10</v>
      </c>
      <c r="B14" s="2" t="str">
        <f t="shared" si="0"/>
        <v>BMY US 03/11/2016 C67.5 EQUITY</v>
      </c>
      <c r="C14" s="2" t="s">
        <v>16</v>
      </c>
      <c r="D14" s="3" t="str">
        <f>_XLL.BDP($A14&amp;" US Equity","PX_BID")</f>
        <v>#N/A Connection</v>
      </c>
      <c r="E14" s="3" t="str">
        <f>_XLL.BDP($A14&amp;" US Equity","EQY_DVD_SH_12M_NET")</f>
        <v>#N/A Connection</v>
      </c>
      <c r="F14" s="3" t="str">
        <f>_XLL.BDP($A14&amp;" US Equity","DVD_EX_DT")</f>
        <v>#N/A Connection</v>
      </c>
      <c r="G14" s="3" t="str">
        <f>_XLL.BDP($A14&amp;" US Equity","DVD_PAY_DT")</f>
        <v>#N/A Connection</v>
      </c>
      <c r="H14" s="5" t="str">
        <f>_XLL.BDP($A14&amp;" US Equity","EQY_DVD_YLD_IND_NET")</f>
        <v>#N/A Connection</v>
      </c>
      <c r="I14" s="6">
        <f t="shared" si="1"/>
        <v>42440</v>
      </c>
      <c r="J14" s="8" t="str">
        <f t="shared" si="2"/>
        <v>March</v>
      </c>
      <c r="K14" s="5">
        <f t="shared" si="3"/>
        <v>67.5</v>
      </c>
      <c r="L14" s="7">
        <f ca="1" t="shared" si="4"/>
        <v>29</v>
      </c>
      <c r="M14" s="5" t="str">
        <f>_XLL.BDP($B14,"PX_ASK")</f>
        <v>#N/A Connection</v>
      </c>
      <c r="N14" s="3" t="str">
        <f>_XLL.BDP($A14&amp;" US Equity","EXPECTED_REPORT_DT")</f>
        <v>#N/A Connection</v>
      </c>
      <c r="O14" s="3" t="str">
        <f>_XLL.BDP($A14&amp;" US Equity","BEST_ANALYST_REC_1WK_CHG")</f>
        <v>#N/A Connection</v>
      </c>
      <c r="P14" s="3" t="str">
        <f>_XLL.BDP($A14&amp;" US Equity","BEST_ANALYST_REC_3MO_CHG")</f>
        <v>#N/A Connection</v>
      </c>
      <c r="Q14" s="3" t="str">
        <f>_XLL.BDP($A14&amp;" US Equity","BEST_TARGET_1WK_CHG")</f>
        <v>#N/A Connection</v>
      </c>
      <c r="R14" s="3" t="str">
        <f>_XLL.BDP($A14&amp;" US Equity","BEST_TARGET_3MO_CHG")</f>
        <v>#N/A Connection</v>
      </c>
    </row>
    <row r="15" spans="1:18" s="3" customFormat="1" ht="15">
      <c r="A15" s="2" t="s">
        <v>10</v>
      </c>
      <c r="B15" s="2" t="str">
        <f t="shared" si="0"/>
        <v>BMY US 03/18/2016 C67.5 EQUITY</v>
      </c>
      <c r="C15" s="2" t="s">
        <v>15</v>
      </c>
      <c r="D15" s="3" t="str">
        <f>_XLL.BDP($A15&amp;" US Equity","PX_BID")</f>
        <v>#N/A Connection</v>
      </c>
      <c r="E15" s="3" t="str">
        <f>_XLL.BDP($A15&amp;" US Equity","EQY_DVD_SH_12M_NET")</f>
        <v>#N/A Connection</v>
      </c>
      <c r="F15" s="3" t="str">
        <f>_XLL.BDP($A15&amp;" US Equity","DVD_EX_DT")</f>
        <v>#N/A Connection</v>
      </c>
      <c r="G15" s="3" t="str">
        <f>_XLL.BDP($A15&amp;" US Equity","DVD_PAY_DT")</f>
        <v>#N/A Connection</v>
      </c>
      <c r="H15" s="5" t="str">
        <f>_XLL.BDP($A15&amp;" US Equity","EQY_DVD_YLD_IND_NET")</f>
        <v>#N/A Connection</v>
      </c>
      <c r="I15" s="6">
        <f t="shared" si="1"/>
        <v>42447</v>
      </c>
      <c r="J15" s="8" t="str">
        <f t="shared" si="2"/>
        <v>March</v>
      </c>
      <c r="K15" s="5">
        <f t="shared" si="3"/>
        <v>67.5</v>
      </c>
      <c r="L15" s="7">
        <f ca="1" t="shared" si="4"/>
        <v>36</v>
      </c>
      <c r="M15" s="5" t="str">
        <f>_XLL.BDP($B15,"PX_ASK")</f>
        <v>#N/A Connection</v>
      </c>
      <c r="N15" s="3" t="str">
        <f>_XLL.BDP($A15&amp;" US Equity","EXPECTED_REPORT_DT")</f>
        <v>#N/A Connection</v>
      </c>
      <c r="O15" s="3" t="str">
        <f>_XLL.BDP($A15&amp;" US Equity","BEST_ANALYST_REC_1WK_CHG")</f>
        <v>#N/A Connection</v>
      </c>
      <c r="P15" s="3" t="str">
        <f>_XLL.BDP($A15&amp;" US Equity","BEST_ANALYST_REC_3MO_CHG")</f>
        <v>#N/A Connection</v>
      </c>
      <c r="Q15" s="3" t="str">
        <f>_XLL.BDP($A15&amp;" US Equity","BEST_TARGET_1WK_CHG")</f>
        <v>#N/A Connection</v>
      </c>
      <c r="R15" s="3" t="str">
        <f>_XLL.BDP($A15&amp;" US Equity","BEST_TARGET_3MO_CHG")</f>
        <v>#N/A Connection</v>
      </c>
    </row>
    <row r="24" spans="5:8" ht="15">
      <c r="E24" s="3"/>
      <c r="F24" s="3"/>
      <c r="H24" s="3"/>
    </row>
    <row r="25" spans="2:8" ht="15">
      <c r="B25" s="3"/>
      <c r="C25" s="4"/>
      <c r="E25" s="3"/>
      <c r="F25" s="3"/>
      <c r="H25" s="3"/>
    </row>
    <row r="26" spans="2:8" ht="15">
      <c r="B26" s="3"/>
      <c r="E26" s="3"/>
      <c r="F26" s="3"/>
      <c r="H26" s="3"/>
    </row>
    <row r="27" spans="2:8" ht="15">
      <c r="B27" s="3"/>
      <c r="E27" s="3"/>
      <c r="F27" s="3"/>
      <c r="H27" s="3"/>
    </row>
    <row r="28" spans="5:8" ht="15">
      <c r="E28" s="3"/>
      <c r="F28" s="3"/>
      <c r="H28" s="3"/>
    </row>
    <row r="29" s="3" customFormat="1" ht="15"/>
    <row r="30" s="3" customFormat="1" ht="15"/>
    <row r="31" s="3" customFormat="1" ht="15"/>
    <row r="32" s="3" customFormat="1" ht="15"/>
    <row r="33" spans="5:8" ht="15">
      <c r="E33" s="3"/>
      <c r="F33" s="3"/>
      <c r="H33" s="3"/>
    </row>
    <row r="34" spans="5:8" ht="15">
      <c r="E34" s="3"/>
      <c r="F34" s="3"/>
      <c r="H34" s="3"/>
    </row>
    <row r="35" spans="5:8" ht="15">
      <c r="E35" s="3"/>
      <c r="F35" s="3"/>
      <c r="H35" s="3"/>
    </row>
    <row r="36" spans="5:8" ht="15">
      <c r="E36" s="3"/>
      <c r="F36" s="3"/>
      <c r="H36" s="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Henderson</dc:creator>
  <cp:keywords/>
  <dc:description/>
  <cp:lastModifiedBy>James Henderson</cp:lastModifiedBy>
  <dcterms:created xsi:type="dcterms:W3CDTF">2016-02-10T21:49:06Z</dcterms:created>
  <dcterms:modified xsi:type="dcterms:W3CDTF">2016-02-11T18:36:23Z</dcterms:modified>
  <cp:category/>
  <cp:version/>
  <cp:contentType/>
  <cp:contentStatus/>
</cp:coreProperties>
</file>