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19" activeTab="19"/>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Fixed Asset Schedule" sheetId="32" r:id="rId12"/>
    <sheet name="Income Taxes" sheetId="19" r:id="rId13"/>
    <sheet name="Regional Data for Income Taxes" sheetId="12" r:id="rId14"/>
    <sheet name="NOL Schedule Levered" sheetId="34" r:id="rId15"/>
    <sheet name="NOL Schedule Unlevered" sheetId="36" r:id="rId16"/>
    <sheet name="Acquisition Schedule" sheetId="29" r:id="rId17"/>
    <sheet name="Intangibles Schedule" sheetId="26" r:id="rId18"/>
    <sheet name="Obsolete inventory reserve" sheetId="23" r:id="rId19"/>
    <sheet name="WSO Cover Page" sheetId="56"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<sst xmlns="http://schemas.openxmlformats.org/spreadsheetml/2006/main" count="2218" uniqueCount="762">
  <si>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</si>
  <si>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</si>
  <si>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</si>
  <si>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</si>
  <si>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</si>
  <si>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</si>
  <si>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</si>
  <si>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</si>
  <si>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</si>
  <si>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</si>
  <si>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</si>
  <si>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</si>
  <si>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</si>
  <si>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</si>
  <si>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</si>
  <si>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</si>
  <si>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</si>
  <si>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</si>
  <si>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</si>
  <si>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</si>
  <si>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</si>
  <si>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</si>
  <si>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</si>
  <si>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</si>
  <si>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</si>
  <si>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</si>
  <si>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</si>
  <si>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</si>
  <si>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</si>
  <si>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</si>
  <si>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</si>
  <si>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</si>
  <si>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</si>
  <si>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</si>
  <si>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</si>
  <si>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</si>
  <si>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</si>
  <si>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</si>
  <si>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</si>
  <si>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</si>
  <si>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</si>
  <si>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</si>
  <si>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</si>
  <si>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</si>
  <si>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</si>
  <si>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</si>
  <si>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</si>
  <si>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</si>
  <si>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</si>
  <si>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</si>
  <si>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</si>
  <si>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</si>
  <si>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</si>
  <si>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</si>
  <si>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</si>
  <si>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</si>
  <si>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</si>
  <si>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</si>
  <si>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</si>
  <si>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</si>
  <si>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</si>
  <si>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</si>
  <si>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</si>
  <si>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</si>
  <si>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</si>
  <si>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</si>
  <si>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</si>
  <si>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</si>
  <si>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</si>
  <si>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</si>
  <si>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</si>
  <si>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</si>
  <si>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</si>
  <si>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</si>
  <si>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</si>
  <si>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</si>
  <si>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</si>
  <si>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</si>
  <si>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</si>
  <si>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</si>
  <si>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</si>
  <si>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</si>
  <si>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</si>
  <si>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</si>
  <si>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</si>
  <si>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</si>
  <si>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</si>
  <si>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</si>
  <si>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</si>
  <si>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</si>
  <si>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</si>
  <si>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</si>
  <si>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</si>
  <si>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</si>
  <si>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</si>
  <si>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</si>
  <si>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</si>
  <si>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</si>
  <si>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</si>
  <si>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</si>
  <si>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</si>
  <si>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</si>
  <si>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</si>
  <si>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</si>
  <si>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</si>
  <si>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</si>
  <si>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</si>
  <si>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</si>
  <si>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</si>
  <si>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</si>
  <si>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</si>
  <si>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</si>
  <si>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</si>
  <si>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</si>
  <si>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</si>
  <si>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</si>
  <si>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</si>
  <si>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</si>
  <si>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</si>
  <si>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</si>
  <si>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</si>
  <si>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</si>
  <si>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</si>
  <si>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</si>
  <si>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</si>
  <si>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</si>
  <si>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</si>
  <si>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</si>
  <si>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</si>
  <si>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</si>
  <si>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</si>
  <si>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</si>
  <si>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</si>
  <si>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</si>
  <si>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</si>
  <si>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</si>
  <si>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</si>
  <si>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</si>
  <si>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</si>
  <si>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</si>
  <si>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</si>
  <si>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</si>
  <si>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</si>
  <si>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</si>
  <si>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</si>
  <si>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</si>
  <si>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</si>
  <si>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</si>
  <si>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</si>
  <si>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</si>
  <si>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</si>
  <si>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</si>
  <si>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</si>
  <si>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</si>
  <si>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</si>
  <si>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</si>
  <si>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</si>
  <si>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</si>
  <si>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</si>
  <si>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</si>
  <si>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</si>
  <si>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</si>
  <si>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</si>
  <si>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</si>
  <si>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</si>
  <si>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</si>
  <si>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</si>
  <si>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</si>
  <si>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</si>
  <si>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</si>
  <si>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</si>
  <si>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</si>
  <si>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</si>
  <si>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</si>
  <si>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</si>
  <si>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</si>
  <si>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</si>
  <si>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</si>
  <si>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</si>
  <si>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</si>
  <si>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</si>
  <si>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</si>
  <si>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</si>
  <si>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</si>
  <si>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</si>
  <si>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</si>
  <si>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</si>
  <si>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</si>
  <si>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</si>
  <si>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</si>
  <si>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</si>
  <si>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</si>
  <si>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</si>
  <si>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</si>
  <si>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</si>
  <si>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</si>
  <si>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</si>
  <si>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</si>
  <si>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</si>
  <si>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</si>
  <si>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</si>
  <si>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</si>
  <si>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</si>
  <si>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</si>
  <si>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</si>
  <si>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</si>
  <si>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</si>
  <si>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</si>
  <si>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</si>
  <si>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</si>
  <si>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</si>
  <si>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</si>
  <si>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</si>
  <si>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</si>
  <si>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</si>
  <si>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</si>
  <si>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</si>
  <si>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</si>
  <si>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</si>
  <si>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</si>
  <si>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</si>
  <si>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</si>
  <si>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</si>
  <si>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</si>
  <si>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</si>
  <si>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</si>
  <si>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</si>
  <si>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</si>
  <si>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</si>
  <si>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</si>
  <si>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</si>
  <si>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</si>
  <si>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</si>
  <si>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</si>
  <si>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</si>
  <si>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</si>
  <si>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</si>
  <si>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</si>
  <si>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</si>
  <si>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</si>
  <si>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</si>
  <si>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</si>
  <si>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</si>
  <si>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</si>
  <si>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</si>
  <si>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</si>
  <si>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</si>
  <si>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</si>
  <si>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</si>
  <si>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</si>
  <si>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</si>
  <si>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</si>
  <si>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</si>
  <si>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</si>
  <si>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</si>
  <si>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</si>
  <si>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</si>
  <si>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</si>
  <si>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</si>
  <si>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</si>
  <si>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</si>
  <si>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</si>
  <si>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</si>
  <si>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</si>
  <si>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</si>
  <si>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</si>
  <si>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</si>
  <si>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</si>
  <si>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</si>
  <si>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</si>
  <si>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</si>
  <si>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</si>
  <si>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</si>
  <si>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</si>
  <si>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</si>
  <si>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</si>
  <si>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</si>
  <si>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</si>
  <si>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</si>
  <si>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</si>
  <si>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</si>
  <si>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</si>
  <si>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</si>
  <si>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</si>
  <si>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</si>
  <si>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</si>
  <si>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</si>
  <si>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</si>
  <si>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</si>
  <si>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</si>
  <si>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</si>
  <si>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</si>
  <si>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</si>
  <si>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</si>
  <si>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</si>
  <si>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</si>
  <si>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</si>
  <si>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</si>
  <si>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</si>
  <si>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</si>
  <si>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</si>
  <si>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</si>
  <si>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</si>
  <si>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</si>
  <si>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</si>
  <si>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</si>
  <si>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</si>
  <si>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</si>
  <si>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</si>
  <si>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</si>
  <si>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</si>
  <si>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</si>
  <si>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</si>
  <si>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</si>
  <si>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</si>
  <si>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</si>
  <si>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</si>
  <si>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</si>
  <si>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</si>
  <si>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</si>
  <si>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</si>
  <si>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</si>
  <si>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</si>
  <si>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</si>
  <si>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</si>
  <si>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</si>
  <si>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</si>
  <si>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</si>
  <si>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</si>
  <si>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</si>
  <si>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</si>
  <si>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</si>
  <si>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</si>
  <si>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</si>
  <si>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</si>
  <si>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</si>
  <si>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</si>
  <si>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</si>
  <si>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</si>
  <si>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</si>
  <si>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</si>
  <si>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</si>
  <si>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</si>
  <si>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</si>
  <si>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</si>
  <si>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</si>
  <si>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</si>
  <si>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</si>
  <si>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</si>
  <si>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</si>
  <si>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</si>
  <si>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</si>
  <si>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</si>
  <si>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</si>
  <si>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</si>
  <si>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</si>
  <si>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</si>
  <si>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</si>
  <si>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</si>
  <si>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</si>
  <si>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</si>
  <si>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</si>
  <si>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</si>
  <si>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</si>
  <si>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</si>
  <si>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</si>
  <si>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</si>
  <si>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</si>
  <si>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</si>
  <si>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</si>
  <si>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</si>
  <si>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</si>
  <si>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</si>
  <si>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</si>
  <si>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</si>
  <si>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</si>
  <si>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</si>
  <si>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</si>
  <si>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</si>
  <si>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</si>
  <si>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</si>
  <si>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</si>
  <si>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</si>
  <si>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</si>
  <si>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</si>
  <si>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</si>
  <si>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</si>
  <si>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</si>
  <si>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</si>
  <si>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</si>
  <si>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</si>
  <si>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</si>
  <si>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</si>
  <si>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</si>
  <si>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</si>
  <si>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</si>
  <si>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</si>
  <si>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</si>
  <si>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</si>
  <si>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</si>
  <si>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</si>
  <si>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</si>
  <si>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</si>
  <si>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</si>
  <si>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</si>
  <si>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</si>
  <si>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</si>
  <si>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</si>
  <si>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</si>
  <si>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</si>
  <si>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</si>
  <si>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</si>
  <si>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</si>
  <si>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</si>
  <si>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</si>
  <si>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</si>
  <si>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</si>
  <si>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</si>
  <si>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</si>
  <si>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</si>
  <si>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</si>
  <si>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</si>
  <si>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</si>
  <si>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</si>
  <si>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</si>
  <si>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</si>
  <si>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</si>
  <si>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</si>
  <si>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</si>
  <si>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</si>
  <si>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</si>
  <si>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</si>
  <si>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</si>
  <si>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</si>
  <si>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</si>
  <si>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</si>
  <si>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</si>
  <si>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</si>
  <si>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</si>
  <si>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</si>
  <si>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</si>
  <si>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</si>
  <si>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</si>
  <si>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</si>
  <si>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</si>
  <si>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</si>
  <si>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</si>
  <si>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</si>
  <si>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</si>
  <si>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</si>
  <si>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</si>
  <si>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</si>
  <si>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</si>
  <si>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</si>
  <si>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</si>
  <si>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</si>
  <si>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</si>
  <si>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</si>
  <si>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</si>
  <si>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</si>
  <si>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</si>
  <si>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</si>
  <si>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</si>
  <si>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</si>
  <si>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</si>
  <si>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</si>
  <si>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</si>
  <si>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</si>
  <si>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</si>
  <si>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</si>
  <si>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</si>
  <si>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</si>
  <si>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</si>
  <si>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</si>
  <si>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</si>
  <si>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</si>
  <si>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</si>
  <si>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</si>
  <si>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</si>
  <si>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</si>
  <si>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</si>
  <si>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</si>
  <si>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</si>
  <si>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</si>
  <si>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</si>
  <si>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</si>
  <si>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</si>
  <si>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</si>
  <si>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</si>
  <si>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</si>
  <si>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</si>
  <si>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</si>
  <si>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</si>
  <si>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</si>
  <si>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</si>
  <si>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</si>
  <si>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</si>
  <si>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</si>
  <si>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</si>
  <si>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</si>
  <si>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</si>
  <si>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</si>
  <si>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</si>
  <si>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</si>
  <si>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</si>
  <si>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</si>
  <si>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</si>
  <si>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</si>
  <si>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</si>
  <si>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</si>
  <si>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</si>
  <si>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</si>
  <si>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</si>
  <si>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</si>
  <si>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</si>
  <si>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</si>
  <si>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</si>
  <si>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</si>
  <si>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</si>
  <si>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</si>
  <si>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</si>
  <si>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</si>
  <si>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</si>
  <si>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</si>
  <si>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</si>
  <si>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</si>
  <si>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</si>
  <si>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</si>
  <si>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</si>
  <si>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</si>
  <si>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</si>
  <si>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</si>
  <si>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</si>
  <si>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</si>
  <si>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</si>
  <si>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</si>
  <si>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</si>
  <si>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</si>
  <si>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</si>
  <si>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</si>
  <si>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</si>
  <si>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</si>
  <si>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</si>
  <si>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</si>
  <si>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</si>
  <si>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</si>
  <si>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</si>
  <si>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</si>
  <si>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</si>
  <si>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</si>
  <si>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</si>
  <si>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</si>
  <si>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</si>
  <si>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</si>
  <si>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</si>
  <si>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</si>
  <si>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</si>
  <si>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</si>
  <si>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</si>
  <si>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</si>
  <si>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</si>
  <si>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</si>
  <si>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</si>
  <si>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</si>
  <si>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</si>
  <si>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</si>
  <si>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</si>
  <si>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</si>
  <si>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</si>
  <si>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</si>
  <si>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</si>
  <si>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</si>
  <si>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</si>
  <si>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</si>
  <si>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</si>
  <si>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</si>
  <si>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</si>
  <si>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</si>
  <si>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</si>
  <si>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</si>
  <si>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</si>
  <si>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</si>
  <si>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</si>
  <si>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</si>
  <si>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</si>
  <si>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</si>
  <si>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</si>
  <si>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</si>
  <si>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</si>
  <si>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</si>
  <si>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</si>
  <si>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</si>
  <si>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</si>
  <si>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</si>
  <si>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</si>
  <si>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</si>
  <si>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</si>
  <si>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</si>
  <si>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</si>
  <si>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</si>
  <si>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</si>
  <si>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</si>
  <si>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</si>
  <si>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</si>
  <si>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</si>
  <si>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</si>
  <si>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</si>
  <si>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</si>
  <si>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</si>
  <si>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</si>
  <si>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</si>
  <si>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</si>
  <si>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</si>
  <si>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</si>
  <si>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</si>
  <si>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</si>
  <si>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</si>
  <si>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</si>
  <si>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</si>
  <si>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</si>
  <si>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</si>
  <si>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</si>
  <si>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</si>
  <si>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</si>
  <si>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</si>
  <si>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</si>
  <si>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</si>
  <si>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</si>
  <si>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</si>
  <si>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</si>
  <si>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</si>
  <si>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</si>
  <si>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</si>
  <si>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</si>
  <si>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</si>
  <si>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</si>
  <si>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</si>
  <si>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</si>
  <si>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</si>
  <si>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</si>
  <si>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</si>
  <si>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</si>
  <si>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</si>
  <si>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</si>
  <si>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</si>
  <si>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</si>
  <si>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</si>
  <si>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</si>
  <si>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</si>
  <si>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</si>
  <si>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</si>
  <si>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</si>
  <si>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</si>
  <si>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</si>
  <si>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</si>
  <si>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</si>
  <si>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</si>
  <si>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</si>
  <si>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</si>
  <si>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</si>
  <si>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</si>
  <si>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</si>
  <si>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</si>
  <si>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</si>
  <si>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</si>
  <si>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</si>
  <si>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</si>
  <si>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</si>
  <si>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</si>
  <si>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</si>
  <si>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</si>
  <si>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</si>
  <si>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</si>
  <si>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</si>
  <si>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</si>
  <si>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</si>
  <si>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</si>
  <si>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</si>
  <si>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</si>
  <si>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</si>
  <si>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</si>
  <si>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</si>
  <si>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</si>
  <si>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</si>
  <si>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</si>
  <si>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</si>
  <si>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</si>
  <si>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</si>
  <si>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</si>
  <si>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</si>
  <si>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</si>
  <si>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</si>
  <si>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</si>
  <si>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</si>
  <si>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</si>
  <si>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</si>
  <si>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</si>
  <si>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</si>
  <si>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</si>
  <si>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</si>
  <si>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</si>
  <si>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</si>
  <si>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</si>
  <si>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</si>
  <si>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</si>
  <si>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</si>
  <si>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</si>
  <si>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</si>
  <si>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</si>
  <si>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</si>
  <si>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</si>
  <si>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</si>
  <si>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</si>
  <si>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</si>
  <si>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</si>
  <si>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</si>
  <si>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</si>
  <si>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</si>
  <si>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</si>
  <si>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</si>
  <si>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</si>
  <si>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</si>
  <si>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</si>
  <si>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</si>
  <si>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</si>
  <si>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</si>
  <si>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</si>
  <si>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</si>
  <si>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</si>
  <si>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</si>
  <si>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</si>
  <si>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</si>
  <si>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</si>
  <si>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</si>
  <si>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</si>
  <si>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</si>
  <si>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</si>
  <si>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</si>
  <si>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</si>
  <si>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</si>
  <si>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</si>
  <si>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</si>
  <si>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</si>
  <si>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</si>
  <si>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</si>
  <si>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Stock</t>
  </si>
  <si>
    <t>Comp 1</t>
  </si>
  <si>
    <t>Comp 2</t>
  </si>
  <si>
    <t>Comp 3</t>
  </si>
  <si>
    <t>Comp 4</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</si>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</sst>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724</v>
      </c>
      <c r="O16" s="1645"/>
      <c r="P16" s="1645"/>
      <c r="Q16" s="1645"/>
      <c r="R16" s="1645"/>
      <c r="S16" s="1645"/>
      <c r="T16" s="1645"/>
      <c r="U16" s="1644" t="s">
        <v>725</v>
      </c>
      <c r="V16" s="1645"/>
      <c r="W16" s="1645"/>
      <c r="X16" s="1645"/>
      <c r="Y16" s="1645"/>
      <c r="Z16" s="1646"/>
      <c r="AA16" s="1638" t="s">
        <v>721</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676</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727</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736</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722</v>
      </c>
      <c r="AU38" s="1642"/>
      <c r="AV38" s="1643"/>
      <c r="AX38" s="1565" t="s">
        <v>726</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723</v>
      </c>
      <c r="AV39" s="1391" t="s">
        <v>728</v>
      </c>
      <c r="AX39" s="366"/>
      <c r="AY39" s="1563"/>
      <c r="AZ39" s="1627" t="s">
        <v>725</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727</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721</v>
      </c>
      <c r="AU41" s="1545">
        <f t="shared" ref="AU41:AU43" si="50">AU42-0.1%</f>
        <v>-3.9450000000000006E-3</v>
      </c>
      <c r="AV41" s="1365">
        <f t="dataTable" ref="AV41:AV49" dt2D="0" dtr="0" r1="AA17" ca="1"/>
        <v>10.920535712346116</v>
      </c>
      <c r="AX41" s="1624" t="s">
        <v>724</v>
      </c>
      <c r="AY41" s="1633" t="s">
        <v>727</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735</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679</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679</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679</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679</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679</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679</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675</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685</v>
      </c>
    </row>
    <row r="3" spans="1:54" x14ac:dyDescent="0.2">
      <c r="A3" s="89" t="s">
        <v>680</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681</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681</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681</v>
      </c>
      <c r="AL5" s="14"/>
      <c r="AM5" s="14"/>
      <c r="AN5" s="14"/>
      <c r="AO5" s="14"/>
    </row>
    <row r="6" spans="1:54" x14ac:dyDescent="0.2">
      <c r="A6" s="1358" t="s">
        <v>684</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681</v>
      </c>
      <c r="AL6" s="14"/>
      <c r="AM6" s="14"/>
      <c r="AN6" s="14"/>
      <c r="AO6" s="14"/>
    </row>
    <row r="7" spans="1:54" x14ac:dyDescent="0.2">
      <c r="A7" s="89" t="s">
        <v>682</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681</v>
      </c>
      <c r="AL7" s="14"/>
      <c r="AM7" s="14"/>
      <c r="AN7" s="14"/>
      <c r="AO7" s="14"/>
    </row>
    <row r="8" spans="1:54" x14ac:dyDescent="0.2">
      <c r="A8" s="1208" t="s">
        <v>683</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681</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681</v>
      </c>
      <c r="AL9" s="14"/>
      <c r="AM9" s="14"/>
      <c r="AN9" s="14"/>
      <c r="AO9" s="14"/>
    </row>
    <row r="10" spans="1:54" x14ac:dyDescent="0.2">
      <c r="AK10" t="s">
        <v>681</v>
      </c>
    </row>
    <row r="12" spans="1:54" ht="17" thickBot="1" x14ac:dyDescent="0.25">
      <c r="L12" s="1364"/>
      <c r="M12" s="1364"/>
      <c r="N12" s="1364"/>
      <c r="O12" s="1364"/>
      <c r="P12" s="1364"/>
      <c r="Q12" s="1364"/>
      <c r="R12" s="1364"/>
      <c r="S12" s="1364"/>
      <c r="T12" s="1364"/>
      <c r="U12" s="1364"/>
      <c r="V12" s="1364"/>
    </row>
    <row r="13" spans="1:54" x14ac:dyDescent="0.2">
      <c r="AM13" s="1682" t="s">
        <v>693</v>
      </c>
      <c r="AN13" s="1684"/>
      <c r="AP13" s="36" t="s">
        <v>700</v>
      </c>
      <c r="AQ13" s="21"/>
      <c r="AR13" s="21"/>
      <c r="AS13" s="21"/>
      <c r="AT13" s="21"/>
      <c r="AU13" s="21"/>
      <c r="AV13" s="21"/>
      <c r="AW13" s="21"/>
      <c r="AX13" s="21"/>
      <c r="AY13" s="21"/>
      <c r="AZ13" s="21"/>
      <c r="BA13" s="21"/>
      <c r="BB13" s="171"/>
    </row>
    <row r="14" spans="1:54" x14ac:dyDescent="0.2">
      <c r="AM14" s="1708">
        <v>0</v>
      </c>
      <c r="AN14" s="1709"/>
      <c r="AP14" s="366"/>
      <c r="AQ14" s="156"/>
      <c r="AR14" s="1628" t="s">
        <v>688</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694</v>
      </c>
      <c r="AN16" s="1707"/>
      <c r="AP16" s="1657" t="s">
        <v>685</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686</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685</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688</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687</v>
      </c>
    </row>
    <row r="34" spans="1:70" x14ac:dyDescent="0.2">
      <c r="A34" s="1363"/>
      <c r="AM34" s="1373"/>
      <c r="AN34" s="172"/>
      <c r="AP34" s="36" t="s">
        <v>701</v>
      </c>
      <c r="AQ34" s="21"/>
      <c r="AR34" s="21"/>
      <c r="AS34" s="21"/>
      <c r="AT34" s="21"/>
      <c r="AU34" s="21"/>
      <c r="AV34" s="21"/>
      <c r="AW34" s="21"/>
      <c r="AX34" s="21"/>
      <c r="AY34" s="21"/>
      <c r="AZ34" s="21"/>
      <c r="BA34" s="21"/>
      <c r="BB34" s="21"/>
      <c r="BC34" s="171"/>
      <c r="BE34" s="36" t="s">
        <v>702</v>
      </c>
      <c r="BF34" s="21"/>
      <c r="BG34" s="21"/>
      <c r="BH34" s="21"/>
      <c r="BI34" s="21"/>
      <c r="BJ34" s="21"/>
      <c r="BK34" s="21"/>
      <c r="BL34" s="21"/>
      <c r="BM34" s="21"/>
      <c r="BN34" s="21"/>
      <c r="BO34" s="21"/>
      <c r="BP34" s="21"/>
      <c r="BQ34" s="21"/>
      <c r="BR34" s="171"/>
    </row>
    <row r="35" spans="1:70" x14ac:dyDescent="0.2">
      <c r="AM35" s="1665" t="s">
        <v>685</v>
      </c>
      <c r="AN35" s="1372">
        <f>0%+$AM$14</f>
        <v>0</v>
      </c>
      <c r="AP35" s="366"/>
      <c r="AQ35" s="156"/>
      <c r="AR35" s="156"/>
      <c r="AS35" s="1659" t="s">
        <v>689</v>
      </c>
      <c r="AT35" s="1659"/>
      <c r="AU35" s="1659"/>
      <c r="AV35" s="1659"/>
      <c r="AW35" s="1659"/>
      <c r="AX35" s="1659"/>
      <c r="AY35" s="1659"/>
      <c r="AZ35" s="1659"/>
      <c r="BA35" s="1659"/>
      <c r="BB35" s="1659"/>
      <c r="BC35" s="1660"/>
      <c r="BE35" s="366"/>
      <c r="BF35" s="156"/>
      <c r="BG35" s="156"/>
      <c r="BH35" s="1659" t="s">
        <v>689</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690</v>
      </c>
      <c r="AT36" s="1661"/>
      <c r="AU36" s="1661"/>
      <c r="AV36" s="1661"/>
      <c r="AW36" s="1661"/>
      <c r="AX36" s="1661"/>
      <c r="AY36" s="1661"/>
      <c r="AZ36" s="1661"/>
      <c r="BA36" s="1661"/>
      <c r="BB36" s="1661"/>
      <c r="BC36" s="1662"/>
      <c r="BE36" s="22"/>
      <c r="BF36" s="185"/>
      <c r="BG36" s="156"/>
      <c r="BH36" s="1663" t="s">
        <v>697</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691</v>
      </c>
      <c r="AQ38" s="1710" t="s">
        <v>690</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691</v>
      </c>
      <c r="BF38" s="1713" t="s">
        <v>697</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688</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703</v>
      </c>
      <c r="AQ52" s="1380"/>
      <c r="AR52" s="1381"/>
      <c r="AS52" s="21"/>
      <c r="AT52" s="21"/>
      <c r="AU52" s="21"/>
      <c r="AV52" s="21"/>
      <c r="AW52" s="21"/>
      <c r="AX52" s="21"/>
      <c r="AY52" s="21"/>
      <c r="AZ52" s="21"/>
      <c r="BA52" s="21"/>
      <c r="BB52" s="21"/>
      <c r="BC52" s="171"/>
      <c r="BE52" s="36" t="s">
        <v>706</v>
      </c>
      <c r="BF52" s="21"/>
      <c r="BG52" s="21"/>
      <c r="BH52" s="21"/>
      <c r="BI52" s="21"/>
      <c r="BJ52" s="21"/>
      <c r="BK52" s="21"/>
      <c r="BL52" s="21"/>
      <c r="BM52" s="21"/>
      <c r="BN52" s="21"/>
      <c r="BO52" s="21"/>
      <c r="BP52" s="21"/>
      <c r="BQ52" s="21"/>
      <c r="BR52" s="171"/>
    </row>
    <row r="53" spans="42:70" x14ac:dyDescent="0.2">
      <c r="AP53" s="366"/>
      <c r="AQ53" s="156"/>
      <c r="AR53" s="156"/>
      <c r="AS53" s="1659" t="s">
        <v>689</v>
      </c>
      <c r="AT53" s="1659"/>
      <c r="AU53" s="1659"/>
      <c r="AV53" s="1659"/>
      <c r="AW53" s="1659"/>
      <c r="AX53" s="1659"/>
      <c r="AY53" s="1659"/>
      <c r="AZ53" s="1659"/>
      <c r="BA53" s="1659"/>
      <c r="BB53" s="1659"/>
      <c r="BC53" s="1660"/>
      <c r="BE53" s="366"/>
      <c r="BF53" s="156"/>
      <c r="BG53" s="156"/>
      <c r="BH53" s="1659" t="s">
        <v>689</v>
      </c>
      <c r="BI53" s="1659"/>
      <c r="BJ53" s="1659"/>
      <c r="BK53" s="1659"/>
      <c r="BL53" s="1659"/>
      <c r="BM53" s="1659"/>
      <c r="BN53" s="1659"/>
      <c r="BO53" s="1659"/>
      <c r="BP53" s="1659"/>
      <c r="BQ53" s="1659"/>
      <c r="BR53" s="1660"/>
    </row>
    <row r="54" spans="42:70" x14ac:dyDescent="0.2">
      <c r="AP54" s="22"/>
      <c r="AQ54" s="185"/>
      <c r="AR54" s="156"/>
      <c r="AS54" s="1661" t="s">
        <v>692</v>
      </c>
      <c r="AT54" s="1661"/>
      <c r="AU54" s="1661"/>
      <c r="AV54" s="1661"/>
      <c r="AW54" s="1661"/>
      <c r="AX54" s="1661"/>
      <c r="AY54" s="1661"/>
      <c r="AZ54" s="1661"/>
      <c r="BA54" s="1661"/>
      <c r="BB54" s="1661"/>
      <c r="BC54" s="1662"/>
      <c r="BE54" s="22"/>
      <c r="BF54" s="185"/>
      <c r="BG54" s="156"/>
      <c r="BH54" s="1661" t="s">
        <v>698</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691</v>
      </c>
      <c r="AQ56" s="1710" t="s">
        <v>692</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691</v>
      </c>
      <c r="BF56" s="1710" t="s">
        <v>698</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704</v>
      </c>
      <c r="AQ70" s="21"/>
      <c r="AR70" s="21"/>
      <c r="AS70" s="21"/>
      <c r="AT70" s="21"/>
      <c r="AU70" s="21"/>
      <c r="AV70" s="21"/>
      <c r="AW70" s="21"/>
      <c r="AX70" s="21"/>
      <c r="AY70" s="21"/>
      <c r="AZ70" s="21"/>
      <c r="BA70" s="21"/>
      <c r="BB70" s="21"/>
      <c r="BC70" s="171"/>
      <c r="BE70" s="36" t="s">
        <v>705</v>
      </c>
      <c r="BF70" s="21"/>
      <c r="BG70" s="21"/>
      <c r="BH70" s="21"/>
      <c r="BI70" s="21"/>
      <c r="BJ70" s="21"/>
      <c r="BK70" s="21"/>
      <c r="BL70" s="21"/>
      <c r="BM70" s="21"/>
      <c r="BN70" s="21"/>
      <c r="BO70" s="21"/>
      <c r="BP70" s="21"/>
      <c r="BQ70" s="21"/>
      <c r="BR70" s="171"/>
    </row>
    <row r="71" spans="42:70" x14ac:dyDescent="0.2">
      <c r="AP71" s="366"/>
      <c r="AQ71" s="156"/>
      <c r="AR71" s="156"/>
      <c r="AS71" s="1659" t="s">
        <v>689</v>
      </c>
      <c r="AT71" s="1659"/>
      <c r="AU71" s="1659"/>
      <c r="AV71" s="1659"/>
      <c r="AW71" s="1659"/>
      <c r="AX71" s="1659"/>
      <c r="AY71" s="1659"/>
      <c r="AZ71" s="1659"/>
      <c r="BA71" s="1659"/>
      <c r="BB71" s="1659"/>
      <c r="BC71" s="1660"/>
      <c r="BE71" s="366"/>
      <c r="BF71" s="156"/>
      <c r="BG71" s="156"/>
      <c r="BH71" s="1659" t="s">
        <v>689</v>
      </c>
      <c r="BI71" s="1659"/>
      <c r="BJ71" s="1659"/>
      <c r="BK71" s="1659"/>
      <c r="BL71" s="1659"/>
      <c r="BM71" s="1659"/>
      <c r="BN71" s="1659"/>
      <c r="BO71" s="1659"/>
      <c r="BP71" s="1659"/>
      <c r="BQ71" s="1659"/>
      <c r="BR71" s="1660"/>
    </row>
    <row r="72" spans="42:70" x14ac:dyDescent="0.2">
      <c r="AP72" s="22"/>
      <c r="AQ72" s="185"/>
      <c r="AR72" s="156"/>
      <c r="AS72" s="1661" t="s">
        <v>695</v>
      </c>
      <c r="AT72" s="1661"/>
      <c r="AU72" s="1661"/>
      <c r="AV72" s="1661"/>
      <c r="AW72" s="1661"/>
      <c r="AX72" s="1661"/>
      <c r="AY72" s="1661"/>
      <c r="AZ72" s="1661"/>
      <c r="BA72" s="1661"/>
      <c r="BB72" s="1661"/>
      <c r="BC72" s="1662"/>
      <c r="BE72" s="22"/>
      <c r="BF72" s="185"/>
      <c r="BG72" s="156"/>
      <c r="BH72" s="1661" t="s">
        <v>699</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691</v>
      </c>
      <c r="AQ74" s="1710" t="s">
        <v>695</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691</v>
      </c>
      <c r="BF74" s="1710" t="s">
        <v>699</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700</v>
      </c>
      <c r="BW92" s="21"/>
      <c r="BX92" s="21"/>
      <c r="BY92" s="21"/>
      <c r="BZ92" s="21"/>
      <c r="CA92" s="21"/>
      <c r="CB92" s="21"/>
      <c r="CC92" s="21"/>
      <c r="CD92" s="21"/>
      <c r="CE92" s="21"/>
      <c r="CF92" s="21"/>
      <c r="CG92" s="21"/>
      <c r="CH92" s="171"/>
    </row>
    <row r="93" spans="42:86" x14ac:dyDescent="0.2">
      <c r="BV93" s="366"/>
      <c r="BW93" s="156"/>
      <c r="BX93" s="1628" t="s">
        <v>688</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685</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701</v>
      </c>
      <c r="BW108" s="21"/>
      <c r="BX108" s="21"/>
      <c r="BY108" s="21"/>
      <c r="BZ108" s="21"/>
      <c r="CA108" s="21"/>
      <c r="CB108" s="21"/>
      <c r="CC108" s="21"/>
      <c r="CD108" s="21"/>
      <c r="CE108" s="21"/>
      <c r="CF108" s="21"/>
      <c r="CG108" s="21"/>
      <c r="CH108" s="21"/>
      <c r="CI108" s="171"/>
      <c r="CJ108" s="36" t="s">
        <v>702</v>
      </c>
      <c r="CK108" s="21"/>
      <c r="CL108" s="21"/>
      <c r="CM108" s="21"/>
      <c r="CN108" s="21"/>
      <c r="CO108" s="21"/>
      <c r="CP108" s="21"/>
      <c r="CQ108" s="21"/>
      <c r="CR108" s="21"/>
      <c r="CS108" s="21"/>
      <c r="CT108" s="21"/>
      <c r="CU108" s="21"/>
      <c r="CV108" s="21"/>
      <c r="CW108" s="171"/>
    </row>
    <row r="109" spans="74:101" x14ac:dyDescent="0.2">
      <c r="BV109" s="366"/>
      <c r="BW109" s="156"/>
      <c r="BX109" s="156"/>
      <c r="BY109" s="1659" t="s">
        <v>689</v>
      </c>
      <c r="BZ109" s="1659"/>
      <c r="CA109" s="1659"/>
      <c r="CB109" s="1659"/>
      <c r="CC109" s="1659"/>
      <c r="CD109" s="1659"/>
      <c r="CE109" s="1659"/>
      <c r="CF109" s="1659"/>
      <c r="CG109" s="1659"/>
      <c r="CH109" s="1659"/>
      <c r="CI109" s="1660"/>
      <c r="CJ109" s="366"/>
      <c r="CK109" s="156"/>
      <c r="CL109" s="156"/>
      <c r="CM109" s="1659" t="s">
        <v>689</v>
      </c>
      <c r="CN109" s="1659"/>
      <c r="CO109" s="1659"/>
      <c r="CP109" s="1659"/>
      <c r="CQ109" s="1659"/>
      <c r="CR109" s="1659"/>
      <c r="CS109" s="1659"/>
      <c r="CT109" s="1659"/>
      <c r="CU109" s="1659"/>
      <c r="CV109" s="1659"/>
      <c r="CW109" s="1660"/>
    </row>
    <row r="110" spans="74:101" x14ac:dyDescent="0.2">
      <c r="BV110" s="22"/>
      <c r="BW110" s="185"/>
      <c r="BX110" s="156"/>
      <c r="BY110" s="1661" t="s">
        <v>690</v>
      </c>
      <c r="BZ110" s="1661"/>
      <c r="CA110" s="1661"/>
      <c r="CB110" s="1661"/>
      <c r="CC110" s="1661"/>
      <c r="CD110" s="1661"/>
      <c r="CE110" s="1661"/>
      <c r="CF110" s="1661"/>
      <c r="CG110" s="1661"/>
      <c r="CH110" s="1661"/>
      <c r="CI110" s="1662"/>
      <c r="CJ110" s="22"/>
      <c r="CK110" s="185"/>
      <c r="CL110" s="156"/>
      <c r="CM110" s="1663" t="s">
        <v>697</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691</v>
      </c>
      <c r="BW112" s="1710" t="s">
        <v>690</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691</v>
      </c>
      <c r="CK112" s="1713" t="s">
        <v>697</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703</v>
      </c>
      <c r="BW126" s="1380"/>
      <c r="BX126" s="1381"/>
      <c r="BY126" s="21"/>
      <c r="BZ126" s="21"/>
      <c r="CA126" s="21"/>
      <c r="CB126" s="21"/>
      <c r="CC126" s="21"/>
      <c r="CD126" s="21"/>
      <c r="CE126" s="21"/>
      <c r="CF126" s="21"/>
      <c r="CG126" s="21"/>
      <c r="CH126" s="21"/>
      <c r="CI126" s="171"/>
      <c r="CJ126" s="36" t="s">
        <v>706</v>
      </c>
      <c r="CK126" s="21"/>
      <c r="CL126" s="21"/>
      <c r="CM126" s="21"/>
      <c r="CN126" s="21"/>
      <c r="CO126" s="21"/>
      <c r="CP126" s="21"/>
      <c r="CQ126" s="21"/>
      <c r="CR126" s="21"/>
      <c r="CS126" s="21"/>
      <c r="CT126" s="21"/>
      <c r="CU126" s="21"/>
      <c r="CV126" s="21"/>
      <c r="CW126" s="171"/>
    </row>
    <row r="127" spans="74:101" x14ac:dyDescent="0.2">
      <c r="BV127" s="366"/>
      <c r="BW127" s="156"/>
      <c r="BX127" s="156"/>
      <c r="BY127" s="1659" t="s">
        <v>689</v>
      </c>
      <c r="BZ127" s="1659"/>
      <c r="CA127" s="1659"/>
      <c r="CB127" s="1659"/>
      <c r="CC127" s="1659"/>
      <c r="CD127" s="1659"/>
      <c r="CE127" s="1659"/>
      <c r="CF127" s="1659"/>
      <c r="CG127" s="1659"/>
      <c r="CH127" s="1659"/>
      <c r="CI127" s="1660"/>
      <c r="CJ127" s="366"/>
      <c r="CK127" s="156"/>
      <c r="CL127" s="156"/>
      <c r="CM127" s="1659" t="s">
        <v>689</v>
      </c>
      <c r="CN127" s="1659"/>
      <c r="CO127" s="1659"/>
      <c r="CP127" s="1659"/>
      <c r="CQ127" s="1659"/>
      <c r="CR127" s="1659"/>
      <c r="CS127" s="1659"/>
      <c r="CT127" s="1659"/>
      <c r="CU127" s="1659"/>
      <c r="CV127" s="1659"/>
      <c r="CW127" s="1660"/>
    </row>
    <row r="128" spans="74:101" x14ac:dyDescent="0.2">
      <c r="BV128" s="22"/>
      <c r="BW128" s="185"/>
      <c r="BX128" s="156"/>
      <c r="BY128" s="1661" t="s">
        <v>692</v>
      </c>
      <c r="BZ128" s="1661"/>
      <c r="CA128" s="1661"/>
      <c r="CB128" s="1661"/>
      <c r="CC128" s="1661"/>
      <c r="CD128" s="1661"/>
      <c r="CE128" s="1661"/>
      <c r="CF128" s="1661"/>
      <c r="CG128" s="1661"/>
      <c r="CH128" s="1661"/>
      <c r="CI128" s="1662"/>
      <c r="CJ128" s="22"/>
      <c r="CK128" s="185"/>
      <c r="CL128" s="156"/>
      <c r="CM128" s="1661" t="s">
        <v>698</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691</v>
      </c>
      <c r="BW130" s="1710" t="s">
        <v>692</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691</v>
      </c>
      <c r="CK130" s="1710" t="s">
        <v>698</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704</v>
      </c>
      <c r="BW144" s="21"/>
      <c r="BX144" s="21"/>
      <c r="BY144" s="21"/>
      <c r="BZ144" s="21"/>
      <c r="CA144" s="21"/>
      <c r="CB144" s="21"/>
      <c r="CC144" s="21"/>
      <c r="CD144" s="21"/>
      <c r="CE144" s="21"/>
      <c r="CF144" s="21"/>
      <c r="CG144" s="21"/>
      <c r="CH144" s="21"/>
      <c r="CI144" s="171"/>
      <c r="CJ144" s="36" t="s">
        <v>705</v>
      </c>
      <c r="CK144" s="21"/>
      <c r="CL144" s="21"/>
      <c r="CM144" s="21"/>
      <c r="CN144" s="21"/>
      <c r="CO144" s="21"/>
      <c r="CP144" s="21"/>
      <c r="CQ144" s="21"/>
      <c r="CR144" s="21"/>
      <c r="CS144" s="21"/>
      <c r="CT144" s="21"/>
      <c r="CU144" s="21"/>
      <c r="CV144" s="21"/>
      <c r="CW144" s="171"/>
    </row>
    <row r="145" spans="74:101" x14ac:dyDescent="0.2">
      <c r="BV145" s="366"/>
      <c r="BW145" s="156"/>
      <c r="BX145" s="156"/>
      <c r="BY145" s="1659" t="s">
        <v>689</v>
      </c>
      <c r="BZ145" s="1659"/>
      <c r="CA145" s="1659"/>
      <c r="CB145" s="1659"/>
      <c r="CC145" s="1659"/>
      <c r="CD145" s="1659"/>
      <c r="CE145" s="1659"/>
      <c r="CF145" s="1659"/>
      <c r="CG145" s="1659"/>
      <c r="CH145" s="1659"/>
      <c r="CI145" s="1660"/>
      <c r="CJ145" s="366"/>
      <c r="CK145" s="156"/>
      <c r="CL145" s="156"/>
      <c r="CM145" s="1659" t="s">
        <v>689</v>
      </c>
      <c r="CN145" s="1659"/>
      <c r="CO145" s="1659"/>
      <c r="CP145" s="1659"/>
      <c r="CQ145" s="1659"/>
      <c r="CR145" s="1659"/>
      <c r="CS145" s="1659"/>
      <c r="CT145" s="1659"/>
      <c r="CU145" s="1659"/>
      <c r="CV145" s="1659"/>
      <c r="CW145" s="1660"/>
    </row>
    <row r="146" spans="74:101" x14ac:dyDescent="0.2">
      <c r="BV146" s="22"/>
      <c r="BW146" s="185"/>
      <c r="BX146" s="156"/>
      <c r="BY146" s="1661" t="s">
        <v>695</v>
      </c>
      <c r="BZ146" s="1661"/>
      <c r="CA146" s="1661"/>
      <c r="CB146" s="1661"/>
      <c r="CC146" s="1661"/>
      <c r="CD146" s="1661"/>
      <c r="CE146" s="1661"/>
      <c r="CF146" s="1661"/>
      <c r="CG146" s="1661"/>
      <c r="CH146" s="1661"/>
      <c r="CI146" s="1662"/>
      <c r="CJ146" s="22"/>
      <c r="CK146" s="185"/>
      <c r="CL146" s="156"/>
      <c r="CM146" s="1661" t="s">
        <v>699</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691</v>
      </c>
      <c r="BW148" s="1710" t="s">
        <v>695</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691</v>
      </c>
      <c r="CK148" s="1710" t="s">
        <v>699</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Q118"/>
  <sheetViews>
    <sheetView showGridLines="0" zoomScale="55" zoomScaleNormal="55" zoomScalePageLayoutView="55" workbookViewId="0">
      <pane xSplit="1" ySplit="3" topLeftCell="B7"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711</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691</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709</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691</v>
      </c>
      <c r="K22" s="1723"/>
      <c r="L22" s="1724"/>
      <c r="M22" s="1722" t="s">
        <v>689</v>
      </c>
      <c r="N22" s="1723"/>
      <c r="O22" s="1723"/>
      <c r="P22" s="1724"/>
      <c r="Q22" s="1722" t="s">
        <v>710</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708</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711</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689</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709</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708</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711</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710</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709</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708</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activeCell="I34" sqref="I34"/>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750</v>
      </c>
      <c r="E13" s="1739"/>
      <c r="F13" s="1739"/>
      <c r="G13" s="166"/>
      <c r="H13" s="1738"/>
    </row>
    <row r="14" spans="2:8" ht="24" x14ac:dyDescent="0.2">
      <c r="B14" s="265"/>
      <c r="C14" s="166"/>
      <c r="D14" s="1740"/>
      <c r="E14" s="1740"/>
      <c r="F14" s="1740"/>
      <c r="G14" s="166"/>
      <c r="H14" s="1738"/>
    </row>
    <row r="15" spans="2:8" ht="24" x14ac:dyDescent="0.3">
      <c r="B15" s="265"/>
      <c r="C15" s="166"/>
      <c r="D15" s="1741" t="s">
        <v>751</v>
      </c>
      <c r="E15" s="1742"/>
      <c r="F15" s="1741" t="s">
        <v>752</v>
      </c>
      <c r="G15" s="166"/>
      <c r="H15" s="1738"/>
    </row>
    <row r="16" spans="2:8" ht="5" customHeight="1" x14ac:dyDescent="0.2">
      <c r="B16" s="265"/>
      <c r="C16" s="166"/>
      <c r="D16" s="1743"/>
      <c r="E16" s="1743"/>
      <c r="F16" s="1744"/>
      <c r="G16" s="166"/>
      <c r="H16" s="1738"/>
    </row>
    <row r="17" spans="2:8" ht="24" x14ac:dyDescent="0.3">
      <c r="B17" s="265"/>
      <c r="C17" s="166"/>
      <c r="D17" s="1745" t="s">
        <v>753</v>
      </c>
      <c r="E17" s="1745"/>
      <c r="F17" s="1746" t="s">
        <v>754</v>
      </c>
      <c r="G17" s="166"/>
      <c r="H17" s="1738"/>
    </row>
    <row r="18" spans="2:8" ht="24" x14ac:dyDescent="0.3">
      <c r="B18" s="265"/>
      <c r="C18" s="166"/>
      <c r="D18" s="1746" t="s">
        <v>755</v>
      </c>
      <c r="E18" s="1746"/>
      <c r="F18" s="1746" t="s">
        <v>756</v>
      </c>
      <c r="G18" s="166"/>
      <c r="H18" s="1738"/>
    </row>
    <row r="19" spans="2:8" ht="24" x14ac:dyDescent="0.3">
      <c r="B19" s="265"/>
      <c r="C19" s="166"/>
      <c r="D19" s="1746" t="s">
        <v>757</v>
      </c>
      <c r="E19" s="1746"/>
      <c r="F19" s="1746" t="s">
        <v>758</v>
      </c>
      <c r="G19" s="166"/>
      <c r="H19" s="1738"/>
    </row>
    <row r="20" spans="2:8" ht="24" x14ac:dyDescent="0.3">
      <c r="B20" s="265"/>
      <c r="C20" s="166"/>
      <c r="D20" s="1746" t="s">
        <v>759</v>
      </c>
      <c r="E20" s="1746"/>
      <c r="F20" s="1746" t="s">
        <v>760</v>
      </c>
      <c r="G20" s="166"/>
      <c r="H20" s="1738"/>
    </row>
    <row r="21" spans="2:8" ht="24" x14ac:dyDescent="0.3">
      <c r="B21" s="265"/>
      <c r="C21" s="166"/>
      <c r="D21" s="1746" t="s">
        <v>761</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P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673</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674</v>
      </c>
      <c r="B10" s="1502">
        <f>B9+B3*B4+B5*B6+B7*B8</f>
        <v>6.4537537707466577E-2</v>
      </c>
      <c r="C10" s="1575"/>
    </row>
    <row r="11" spans="1:15" x14ac:dyDescent="0.2">
      <c r="A11" s="1321" t="s">
        <v>720</v>
      </c>
      <c r="B11" s="1503">
        <f>B9+B3*B4</f>
        <v>6.268115479453433E-2</v>
      </c>
      <c r="C11" s="1503"/>
    </row>
    <row r="12" spans="1:15" x14ac:dyDescent="0.2">
      <c r="A12" s="1321"/>
    </row>
    <row r="14" spans="1:15" ht="16" thickBot="1" x14ac:dyDescent="0.25"/>
    <row r="15" spans="1:15" x14ac:dyDescent="0.2">
      <c r="E15" s="1580" t="s">
        <v>733</v>
      </c>
      <c r="F15" s="1577"/>
      <c r="G15" s="1577"/>
      <c r="H15" s="1577"/>
      <c r="I15" s="1577"/>
      <c r="J15" s="1577"/>
      <c r="K15" s="1577"/>
      <c r="L15" s="1577"/>
      <c r="M15" s="1577"/>
      <c r="N15" s="1577"/>
      <c r="O15" s="1578"/>
    </row>
    <row r="16" spans="1:15" x14ac:dyDescent="0.2">
      <c r="E16" s="1579"/>
      <c r="F16" s="1576"/>
      <c r="G16" s="1671" t="s">
        <v>731</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732</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election activeCell="I32" sqref="I32"/>
    </sheetView>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745</v>
      </c>
      <c r="C3" s="1456" t="s">
        <v>746</v>
      </c>
      <c r="D3" s="1456" t="s">
        <v>747</v>
      </c>
      <c r="E3" s="1456" t="s">
        <v>748</v>
      </c>
      <c r="F3" s="1457" t="s">
        <v>749</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745</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746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747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748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61" t="s">
        <v>749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626</v>
      </c>
      <c r="B3" s="1732"/>
      <c r="C3" s="1732"/>
      <c r="D3" s="1732"/>
      <c r="E3" s="1732"/>
      <c r="F3" s="1733"/>
    </row>
    <row r="4" spans="1:6" x14ac:dyDescent="0.2">
      <c r="A4" s="1477" t="s">
        <v>627</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628</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629</v>
      </c>
      <c r="B6" s="1478" t="s">
        <v>630</v>
      </c>
      <c r="C6" s="1478" t="s">
        <v>630</v>
      </c>
      <c r="D6" s="1478" t="s">
        <v>630</v>
      </c>
      <c r="E6" s="1478" t="s">
        <v>630</v>
      </c>
      <c r="F6" s="1479" t="s">
        <v>630</v>
      </c>
    </row>
    <row r="7" spans="1:6" x14ac:dyDescent="0.2">
      <c r="A7" s="1477"/>
      <c r="B7" s="1458"/>
      <c r="C7" s="1458"/>
      <c r="D7" s="1458"/>
      <c r="E7" s="1458"/>
      <c r="F7" s="1450"/>
    </row>
    <row r="8" spans="1:6" x14ac:dyDescent="0.2">
      <c r="A8" s="1480" t="s">
        <v>631</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632</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633</v>
      </c>
      <c r="B10" s="1483" t="s">
        <v>630</v>
      </c>
      <c r="C10" s="1483" t="s">
        <v>630</v>
      </c>
      <c r="D10" s="1483" t="s">
        <v>630</v>
      </c>
      <c r="E10" s="1483" t="s">
        <v>630</v>
      </c>
      <c r="F10" s="1484" t="s">
        <v>630</v>
      </c>
    </row>
    <row r="11" spans="1:6" x14ac:dyDescent="0.2">
      <c r="A11" s="1477"/>
      <c r="B11" s="1458"/>
      <c r="C11" s="1458"/>
      <c r="D11" s="1458"/>
      <c r="E11" s="1458"/>
      <c r="F11" s="1450"/>
    </row>
    <row r="12" spans="1:6" x14ac:dyDescent="0.2">
      <c r="A12" s="1485" t="s">
        <v>634</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635</v>
      </c>
      <c r="B14" s="1732"/>
      <c r="C14" s="1732"/>
      <c r="D14" s="1732"/>
      <c r="E14" s="1732"/>
      <c r="F14" s="1733"/>
    </row>
    <row r="15" spans="1:6" x14ac:dyDescent="0.2">
      <c r="A15" s="1477" t="s">
        <v>636</v>
      </c>
      <c r="B15" s="1478">
        <f>2017-1983</f>
        <v>34</v>
      </c>
      <c r="C15" s="1478">
        <f>2017-1990</f>
        <v>27</v>
      </c>
      <c r="D15" s="1478">
        <f>2017-1960</f>
        <v>57</v>
      </c>
      <c r="E15" s="1478">
        <f>2017-1962</f>
        <v>55</v>
      </c>
      <c r="F15" s="1479">
        <f>2017-1982</f>
        <v>35</v>
      </c>
    </row>
    <row r="16" spans="1:6" x14ac:dyDescent="0.2">
      <c r="A16" s="1477" t="s">
        <v>637</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638</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712</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716</v>
      </c>
    </row>
    <row r="3" spans="1:11" x14ac:dyDescent="0.2">
      <c r="A3" s="1495" t="s">
        <v>713</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714</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715</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718</v>
      </c>
      <c r="K10" s="1450">
        <v>3</v>
      </c>
    </row>
    <row r="11" spans="1:11" ht="16" thickBot="1" x14ac:dyDescent="0.25">
      <c r="A11" s="1453" t="s">
        <v>717</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716</v>
      </c>
    </row>
    <row r="3" spans="1:11" x14ac:dyDescent="0.2">
      <c r="A3" s="1495" t="s">
        <v>713</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714</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715</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718</v>
      </c>
      <c r="K10" s="1450">
        <v>4</v>
      </c>
    </row>
    <row r="11" spans="1:11" ht="16" thickBot="1" x14ac:dyDescent="0.25">
      <c r="A11" s="1496" t="s">
        <v>719</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639</v>
      </c>
      <c r="C2" s="1321" t="s">
        <v>640</v>
      </c>
      <c r="E2" s="1321" t="s">
        <v>740</v>
      </c>
      <c r="G2" s="1321" t="s">
        <v>641</v>
      </c>
      <c r="I2" s="1321" t="s">
        <v>741</v>
      </c>
      <c r="M2" s="1321" t="s">
        <v>642</v>
      </c>
      <c r="Q2" s="1321" t="s">
        <v>643</v>
      </c>
      <c r="U2" s="1321" t="s">
        <v>742</v>
      </c>
      <c r="Y2" s="1321" t="s">
        <v>743</v>
      </c>
      <c r="AC2" s="1321" t="s">
        <v>744</v>
      </c>
      <c r="AG2" s="1321" t="s">
        <v>644</v>
      </c>
      <c r="AK2" s="1321" t="s">
        <v>645</v>
      </c>
      <c r="AN2" s="1321" t="s">
        <v>646</v>
      </c>
      <c r="AQ2" s="1321" t="s">
        <v>647</v>
      </c>
      <c r="AT2" s="1314"/>
      <c r="AU2" s="1321" t="s">
        <v>648</v>
      </c>
      <c r="AV2" s="1314"/>
      <c r="AW2" s="1314"/>
      <c r="AX2" s="1321" t="s">
        <v>649</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650</v>
      </c>
      <c r="B4" s="171">
        <f>IF('Income Taxes'!AU23="",'Unlevered Cost of Capital '!B10,'Income Taxes'!AU23)</f>
        <v>6.4537537707466577E-2</v>
      </c>
    </row>
    <row r="5" spans="1:42" ht="17" thickBot="1" x14ac:dyDescent="0.25">
      <c r="A5" s="23" t="s">
        <v>651</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652</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653</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654</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655</v>
      </c>
      <c r="B11" s="551">
        <f>SUM(I10:AP10)</f>
        <v>142784.11944049312</v>
      </c>
      <c r="H11" s="1329"/>
    </row>
    <row r="12" spans="1:42" x14ac:dyDescent="0.2">
      <c r="A12" s="22" t="s">
        <v>656</v>
      </c>
      <c r="B12" s="243">
        <f>(AP7-AO7)/AO7</f>
        <v>-2.5169844569557748E-2</v>
      </c>
      <c r="H12" s="15"/>
    </row>
    <row r="13" spans="1:42" x14ac:dyDescent="0.2">
      <c r="A13" s="22" t="s">
        <v>657</v>
      </c>
      <c r="B13" s="1389">
        <f>((1+B12)*AP7)/(B4-B12)</f>
        <v>121691.46198714737</v>
      </c>
    </row>
    <row r="14" spans="1:42" x14ac:dyDescent="0.2">
      <c r="A14" s="22" t="s">
        <v>653</v>
      </c>
      <c r="B14" s="172">
        <f>1/(1+B4)^AP8</f>
        <v>0.11926875217882636</v>
      </c>
    </row>
    <row r="15" spans="1:42" x14ac:dyDescent="0.2">
      <c r="A15" s="22" t="s">
        <v>658</v>
      </c>
      <c r="B15" s="551">
        <f>B14*B13</f>
        <v>14513.988822024148</v>
      </c>
    </row>
    <row r="16" spans="1:42" x14ac:dyDescent="0.2">
      <c r="A16" s="55" t="s">
        <v>659</v>
      </c>
      <c r="B16" s="1442">
        <f>B11+B15+'Balance Sheet '!G8</f>
        <v>265522.75826251728</v>
      </c>
    </row>
    <row r="17" spans="1:42" x14ac:dyDescent="0.2">
      <c r="A17" s="22"/>
      <c r="B17" s="172"/>
    </row>
    <row r="18" spans="1:42" x14ac:dyDescent="0.2">
      <c r="A18" s="22" t="s">
        <v>660</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656</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652</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653</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661</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662</v>
      </c>
      <c r="B23" s="551">
        <f>SUM(I22:AP22)</f>
        <v>3682.9086775317692</v>
      </c>
    </row>
    <row r="24" spans="1:42" x14ac:dyDescent="0.2">
      <c r="A24" s="22" t="s">
        <v>663</v>
      </c>
      <c r="B24" s="172">
        <f>((1+B19)*AP18)/(B5-B19)</f>
        <v>501.87535250726211</v>
      </c>
    </row>
    <row r="25" spans="1:42" x14ac:dyDescent="0.2">
      <c r="A25" s="22" t="s">
        <v>664</v>
      </c>
      <c r="B25" s="172">
        <f>1/(1+B5)^AP20</f>
        <v>0.1434093015077377</v>
      </c>
    </row>
    <row r="26" spans="1:42" x14ac:dyDescent="0.2">
      <c r="A26" s="55" t="s">
        <v>665</v>
      </c>
      <c r="B26" s="1443">
        <f>B24*B25</f>
        <v>71.973593747016096</v>
      </c>
    </row>
    <row r="27" spans="1:42" x14ac:dyDescent="0.2">
      <c r="A27" s="22"/>
      <c r="B27" s="172"/>
    </row>
    <row r="28" spans="1:42" x14ac:dyDescent="0.2">
      <c r="A28" s="22"/>
      <c r="B28" s="172"/>
    </row>
    <row r="29" spans="1:42" x14ac:dyDescent="0.2">
      <c r="A29" s="55" t="s">
        <v>666</v>
      </c>
      <c r="B29" s="1442">
        <f>B26+B16</f>
        <v>265594.73185626429</v>
      </c>
    </row>
    <row r="30" spans="1:42" x14ac:dyDescent="0.2">
      <c r="A30" s="219" t="s">
        <v>667</v>
      </c>
      <c r="B30" s="1389">
        <f>'Balance Sheet '!G26+'Balance Sheet '!G31</f>
        <v>87057</v>
      </c>
    </row>
    <row r="31" spans="1:42" x14ac:dyDescent="0.2">
      <c r="A31" s="219" t="s">
        <v>668</v>
      </c>
      <c r="B31" s="1389">
        <f>'Balance Sheet '!G37</f>
        <v>0</v>
      </c>
    </row>
    <row r="32" spans="1:42" x14ac:dyDescent="0.2">
      <c r="A32" s="219" t="s">
        <v>669</v>
      </c>
      <c r="B32" s="1389">
        <f>'Balance Sheet '!G9</f>
        <v>155806</v>
      </c>
    </row>
    <row r="33" spans="1:17" x14ac:dyDescent="0.2">
      <c r="A33" s="317" t="s">
        <v>670</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671</v>
      </c>
      <c r="B36" s="1446">
        <f>B33/B35</f>
        <v>10.653657453279301</v>
      </c>
    </row>
    <row r="37" spans="1:17" ht="17" thickBot="1" x14ac:dyDescent="0.25">
      <c r="A37" s="23" t="s">
        <v>672</v>
      </c>
      <c r="B37" s="247"/>
    </row>
    <row r="39" spans="1:17" ht="17" thickBot="1" x14ac:dyDescent="0.25"/>
    <row r="40" spans="1:17" x14ac:dyDescent="0.2">
      <c r="E40" s="36" t="s">
        <v>696</v>
      </c>
      <c r="F40" s="21"/>
      <c r="G40" s="21"/>
      <c r="H40" s="21"/>
      <c r="I40" s="21"/>
      <c r="J40" s="21"/>
      <c r="K40" s="21"/>
      <c r="L40" s="21"/>
      <c r="M40" s="21"/>
      <c r="N40" s="21"/>
      <c r="O40" s="21"/>
      <c r="P40" s="21"/>
      <c r="Q40" s="171"/>
    </row>
    <row r="41" spans="1:17" x14ac:dyDescent="0.2">
      <c r="E41" s="366"/>
      <c r="F41" s="156"/>
      <c r="G41" s="1653" t="s">
        <v>677</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678</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700</v>
      </c>
      <c r="C2" s="21"/>
      <c r="D2" s="21"/>
      <c r="E2" s="21"/>
      <c r="F2" s="21"/>
      <c r="G2" s="21"/>
      <c r="H2" s="21"/>
      <c r="I2" s="21"/>
      <c r="J2" s="21"/>
      <c r="K2" s="21"/>
      <c r="L2" s="21"/>
      <c r="M2" s="21"/>
      <c r="N2" s="171"/>
      <c r="T2" s="1565" t="s">
        <v>729</v>
      </c>
      <c r="U2" s="1566"/>
      <c r="V2" s="1566"/>
      <c r="W2" s="21"/>
      <c r="X2" s="21"/>
      <c r="Y2" s="21"/>
      <c r="Z2" s="21"/>
      <c r="AA2" s="21"/>
      <c r="AB2" s="21"/>
      <c r="AC2" s="21"/>
      <c r="AD2" s="21"/>
      <c r="AE2" s="171"/>
    </row>
    <row r="3" spans="1:48" ht="20.25" customHeight="1" x14ac:dyDescent="0.2">
      <c r="B3" s="366"/>
      <c r="C3" s="156"/>
      <c r="D3" s="1628" t="s">
        <v>688</v>
      </c>
      <c r="E3" s="1628"/>
      <c r="F3" s="1628"/>
      <c r="G3" s="1628"/>
      <c r="H3" s="1628"/>
      <c r="I3" s="1628"/>
      <c r="J3" s="1628"/>
      <c r="K3" s="1628"/>
      <c r="L3" s="1628"/>
      <c r="M3" s="1628"/>
      <c r="N3" s="1629"/>
      <c r="T3" s="366"/>
      <c r="U3" s="1563"/>
      <c r="V3" s="1627" t="s">
        <v>725</v>
      </c>
      <c r="W3" s="1628"/>
      <c r="X3" s="1628"/>
      <c r="Y3" s="1628"/>
      <c r="Z3" s="1628"/>
      <c r="AA3" s="1628"/>
      <c r="AB3" s="1628"/>
      <c r="AC3" s="1628"/>
      <c r="AD3" s="1628"/>
      <c r="AE3" s="1629"/>
      <c r="AG3" s="1682" t="s">
        <v>730</v>
      </c>
      <c r="AH3" s="1683"/>
      <c r="AI3" s="1683"/>
      <c r="AJ3" s="1684"/>
      <c r="AL3" s="1594" t="s">
        <v>733</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727</v>
      </c>
      <c r="W4" s="1631"/>
      <c r="X4" s="1631"/>
      <c r="Y4" s="1631"/>
      <c r="Z4" s="1631"/>
      <c r="AA4" s="1631"/>
      <c r="AB4" s="1631"/>
      <c r="AC4" s="1631"/>
      <c r="AD4" s="1631"/>
      <c r="AE4" s="1632"/>
      <c r="AG4" s="366"/>
      <c r="AH4" s="1677" t="s">
        <v>723</v>
      </c>
      <c r="AI4" s="1685" t="s">
        <v>707</v>
      </c>
      <c r="AJ4" s="1686"/>
      <c r="AL4" s="1579"/>
      <c r="AM4" s="1576"/>
      <c r="AN4" s="1671" t="s">
        <v>731</v>
      </c>
      <c r="AO4" s="1672"/>
      <c r="AP4" s="1672"/>
      <c r="AQ4" s="1672"/>
      <c r="AR4" s="1672"/>
      <c r="AS4" s="1672"/>
      <c r="AT4" s="1672"/>
      <c r="AU4" s="1672"/>
      <c r="AV4" s="1673"/>
    </row>
    <row r="5" spans="1:48" ht="15.75" customHeight="1" x14ac:dyDescent="0.2">
      <c r="B5" s="1657" t="s">
        <v>685</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724</v>
      </c>
      <c r="U5" s="1633" t="s">
        <v>727</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721</v>
      </c>
      <c r="AH6" s="1545">
        <f t="shared" ref="AH6:AH8" si="6">AH7-0.1%</f>
        <v>-3.9450000000000006E-3</v>
      </c>
      <c r="AI6" s="1689">
        <v>10.920535712346116</v>
      </c>
      <c r="AJ6" s="1690"/>
      <c r="AL6" s="1674" t="s">
        <v>732</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701</v>
      </c>
      <c r="C18" s="21"/>
      <c r="D18" s="21"/>
      <c r="E18" s="21"/>
      <c r="F18" s="21"/>
      <c r="G18" s="21"/>
      <c r="H18" s="21"/>
      <c r="I18" s="21"/>
      <c r="J18" s="21"/>
      <c r="K18" s="21"/>
      <c r="L18" s="21"/>
      <c r="M18" s="21"/>
      <c r="N18" s="21"/>
      <c r="O18" s="171"/>
      <c r="P18" s="36" t="s">
        <v>702</v>
      </c>
      <c r="Q18" s="21"/>
      <c r="R18" s="21"/>
      <c r="S18" s="21"/>
      <c r="T18" s="21"/>
      <c r="U18" s="21"/>
      <c r="V18" s="21"/>
      <c r="W18" s="21"/>
      <c r="X18" s="21"/>
      <c r="Y18" s="21"/>
      <c r="Z18" s="21"/>
      <c r="AA18" s="21"/>
      <c r="AB18" s="21"/>
      <c r="AC18" s="171"/>
      <c r="AF18" s="1435" t="s">
        <v>711</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689</v>
      </c>
      <c r="F19" s="1659"/>
      <c r="G19" s="1659"/>
      <c r="H19" s="1659"/>
      <c r="I19" s="1659"/>
      <c r="J19" s="1659"/>
      <c r="K19" s="1659"/>
      <c r="L19" s="1659"/>
      <c r="M19" s="1659"/>
      <c r="N19" s="1659"/>
      <c r="O19" s="1660"/>
      <c r="P19" s="366"/>
      <c r="Q19" s="156"/>
      <c r="R19" s="156"/>
      <c r="S19" s="1628" t="s">
        <v>689</v>
      </c>
      <c r="T19" s="1628"/>
      <c r="U19" s="1628"/>
      <c r="V19" s="1628"/>
      <c r="W19" s="1628"/>
      <c r="X19" s="1628"/>
      <c r="Y19" s="1628"/>
      <c r="Z19" s="1628"/>
      <c r="AA19" s="1628"/>
      <c r="AB19" s="1628"/>
      <c r="AC19" s="1629"/>
      <c r="AF19" s="1429"/>
      <c r="AG19" s="1425"/>
      <c r="AH19" s="1697" t="s">
        <v>737</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690</v>
      </c>
      <c r="F20" s="1661"/>
      <c r="G20" s="1661"/>
      <c r="H20" s="1661"/>
      <c r="I20" s="1661"/>
      <c r="J20" s="1661"/>
      <c r="K20" s="1661"/>
      <c r="L20" s="1661"/>
      <c r="M20" s="1661"/>
      <c r="N20" s="1661"/>
      <c r="O20" s="1662"/>
      <c r="P20" s="22"/>
      <c r="Q20" s="185"/>
      <c r="R20" s="156"/>
      <c r="S20" s="1663" t="s">
        <v>697</v>
      </c>
      <c r="T20" s="1663"/>
      <c r="U20" s="1663"/>
      <c r="V20" s="1663"/>
      <c r="W20" s="1663"/>
      <c r="X20" s="1663"/>
      <c r="Y20" s="1663"/>
      <c r="Z20" s="1663"/>
      <c r="AA20" s="1663"/>
      <c r="AB20" s="1663"/>
      <c r="AC20" s="1664"/>
      <c r="AF20" s="1429"/>
      <c r="AG20" s="1425"/>
      <c r="AH20" s="1699" t="s">
        <v>709</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691</v>
      </c>
      <c r="C22" s="1667" t="s">
        <v>690</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691</v>
      </c>
      <c r="Q22" s="1669" t="s">
        <v>697</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708</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703</v>
      </c>
      <c r="C35" s="1380"/>
      <c r="D35" s="1381"/>
      <c r="E35" s="21"/>
      <c r="F35" s="21"/>
      <c r="G35" s="21"/>
      <c r="H35" s="21"/>
      <c r="I35" s="21"/>
      <c r="J35" s="21"/>
      <c r="K35" s="21"/>
      <c r="L35" s="21"/>
      <c r="M35" s="21"/>
      <c r="N35" s="21"/>
      <c r="O35" s="171"/>
      <c r="P35" s="36" t="s">
        <v>706</v>
      </c>
      <c r="Q35" s="21"/>
      <c r="R35" s="21"/>
      <c r="S35" s="21"/>
      <c r="T35" s="21"/>
      <c r="U35" s="21"/>
      <c r="V35" s="21"/>
      <c r="W35" s="21"/>
      <c r="X35" s="21"/>
      <c r="Y35" s="21"/>
      <c r="Z35" s="21"/>
      <c r="AA35" s="21"/>
      <c r="AB35" s="21"/>
      <c r="AC35" s="171"/>
      <c r="AF35" s="1435" t="s">
        <v>711</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689</v>
      </c>
      <c r="F36" s="1659"/>
      <c r="G36" s="1659"/>
      <c r="H36" s="1659"/>
      <c r="I36" s="1659"/>
      <c r="J36" s="1659"/>
      <c r="K36" s="1659"/>
      <c r="L36" s="1659"/>
      <c r="M36" s="1659"/>
      <c r="N36" s="1659"/>
      <c r="O36" s="1660"/>
      <c r="P36" s="366"/>
      <c r="Q36" s="156"/>
      <c r="R36" s="156"/>
      <c r="S36" s="1628" t="s">
        <v>689</v>
      </c>
      <c r="T36" s="1628"/>
      <c r="U36" s="1628"/>
      <c r="V36" s="1628"/>
      <c r="W36" s="1628"/>
      <c r="X36" s="1628"/>
      <c r="Y36" s="1628"/>
      <c r="Z36" s="1628"/>
      <c r="AA36" s="1628"/>
      <c r="AB36" s="1628"/>
      <c r="AC36" s="1629"/>
      <c r="AF36" s="1429"/>
      <c r="AG36" s="1425"/>
      <c r="AH36" s="1697" t="s">
        <v>738</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692</v>
      </c>
      <c r="F37" s="1661"/>
      <c r="G37" s="1661"/>
      <c r="H37" s="1661"/>
      <c r="I37" s="1661"/>
      <c r="J37" s="1661"/>
      <c r="K37" s="1661"/>
      <c r="L37" s="1661"/>
      <c r="M37" s="1661"/>
      <c r="N37" s="1661"/>
      <c r="O37" s="1662"/>
      <c r="P37" s="22"/>
      <c r="Q37" s="185"/>
      <c r="R37" s="156"/>
      <c r="S37" s="1663" t="s">
        <v>698</v>
      </c>
      <c r="T37" s="1663"/>
      <c r="U37" s="1663"/>
      <c r="V37" s="1663"/>
      <c r="W37" s="1663"/>
      <c r="X37" s="1663"/>
      <c r="Y37" s="1663"/>
      <c r="Z37" s="1663"/>
      <c r="AA37" s="1663"/>
      <c r="AB37" s="1663"/>
      <c r="AC37" s="1664"/>
      <c r="AF37" s="1429"/>
      <c r="AG37" s="1425"/>
      <c r="AH37" s="1699" t="s">
        <v>709</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691</v>
      </c>
      <c r="C39" s="1667" t="s">
        <v>692</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691</v>
      </c>
      <c r="Q39" s="1669" t="s">
        <v>698</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708</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704</v>
      </c>
      <c r="C52" s="21"/>
      <c r="D52" s="21"/>
      <c r="E52" s="21"/>
      <c r="F52" s="21"/>
      <c r="G52" s="21"/>
      <c r="H52" s="21"/>
      <c r="I52" s="21"/>
      <c r="J52" s="21"/>
      <c r="K52" s="21"/>
      <c r="L52" s="21"/>
      <c r="M52" s="21"/>
      <c r="N52" s="21"/>
      <c r="O52" s="171"/>
      <c r="P52" s="36" t="s">
        <v>705</v>
      </c>
      <c r="Q52" s="21"/>
      <c r="R52" s="21"/>
      <c r="S52" s="21"/>
      <c r="T52" s="21"/>
      <c r="U52" s="21"/>
      <c r="V52" s="21"/>
      <c r="W52" s="21"/>
      <c r="X52" s="21"/>
      <c r="Y52" s="21"/>
      <c r="Z52" s="21"/>
      <c r="AA52" s="21"/>
      <c r="AB52" s="21"/>
      <c r="AC52" s="171"/>
      <c r="AF52" s="1435" t="s">
        <v>711</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689</v>
      </c>
      <c r="F53" s="1659"/>
      <c r="G53" s="1659"/>
      <c r="H53" s="1659"/>
      <c r="I53" s="1659"/>
      <c r="J53" s="1659"/>
      <c r="K53" s="1659"/>
      <c r="L53" s="1659"/>
      <c r="M53" s="1659"/>
      <c r="N53" s="1659"/>
      <c r="O53" s="1660"/>
      <c r="P53" s="366"/>
      <c r="Q53" s="156"/>
      <c r="R53" s="156"/>
      <c r="S53" s="1628" t="s">
        <v>689</v>
      </c>
      <c r="T53" s="1628"/>
      <c r="U53" s="1628"/>
      <c r="V53" s="1628"/>
      <c r="W53" s="1628"/>
      <c r="X53" s="1628"/>
      <c r="Y53" s="1628"/>
      <c r="Z53" s="1628"/>
      <c r="AA53" s="1628"/>
      <c r="AB53" s="1628"/>
      <c r="AC53" s="1629"/>
      <c r="AF53" s="1429"/>
      <c r="AG53" s="1425"/>
      <c r="AH53" s="1697" t="s">
        <v>739</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695</v>
      </c>
      <c r="F54" s="1661"/>
      <c r="G54" s="1661"/>
      <c r="H54" s="1661"/>
      <c r="I54" s="1661"/>
      <c r="J54" s="1661"/>
      <c r="K54" s="1661"/>
      <c r="L54" s="1661"/>
      <c r="M54" s="1661"/>
      <c r="N54" s="1661"/>
      <c r="O54" s="1662"/>
      <c r="P54" s="22"/>
      <c r="Q54" s="185"/>
      <c r="R54" s="156"/>
      <c r="S54" s="1663" t="s">
        <v>699</v>
      </c>
      <c r="T54" s="1663"/>
      <c r="U54" s="1663"/>
      <c r="V54" s="1663"/>
      <c r="W54" s="1663"/>
      <c r="X54" s="1663"/>
      <c r="Y54" s="1663"/>
      <c r="Z54" s="1663"/>
      <c r="AA54" s="1663"/>
      <c r="AB54" s="1663"/>
      <c r="AC54" s="1664"/>
      <c r="AF54" s="1429"/>
      <c r="AG54" s="1425"/>
      <c r="AH54" s="1699" t="s">
        <v>709</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691</v>
      </c>
      <c r="C56" s="1667" t="s">
        <v>695</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691</v>
      </c>
      <c r="Q56" s="1669" t="s">
        <v>699</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708</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696</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677</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678</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734</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Acquisition Schedule</vt:lpstr>
      <vt:lpstr>Intangibles Schedule</vt:lpstr>
      <vt:lpstr>Obsolete inventory reserve</vt:lpstr>
      <vt:lpstr>WSO Cover Page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2018-10-22T05:49:04Z</dcterms:modified>
</cp:coreProperties>
</file>