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1.xml" ContentType="application/vnd.openxmlformats-officedocument.drawing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8908"/>
  <workbookPr/>
  <mc:AlternateContent xmlns:mc="http://schemas.openxmlformats.org/markup-compatibility/2006">
    <mc:Choice Requires="x15">
      <x15ac:absPath xmlns:x15ac="http://schemas.microsoft.com/office/spreadsheetml/2010/11/ac" url="/Users/ajaypatel/Desktop/Templates/"/>
    </mc:Choice>
  </mc:AlternateContent>
  <bookViews>
    <workbookView xWindow="480" yWindow="460" windowWidth="28320" windowHeight="17540" tabRatio="684" activeTab="8"/>
  </bookViews>
  <sheets>
    <sheet name="Assumptions" sheetId="15" r:id="rId1"/>
    <sheet name="Income Statement" sheetId="1" r:id="rId2"/>
    <sheet name="Balance Sheet" sheetId="4" r:id="rId3"/>
    <sheet name="Cash Flow Statement" sheetId="5" r:id="rId4"/>
    <sheet name="PPE Schedule" sheetId="2" r:id="rId5"/>
    <sheet name="Debt Schedule" sheetId="3" r:id="rId6"/>
    <sheet name="DCF" sheetId="7" r:id="rId7"/>
    <sheet name="LBO Modelling" sheetId="8" r:id="rId8"/>
    <sheet name="WSO Cover Page" sheetId="16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0">Assumptions!$A$1:$R$75</definedName>
    <definedName name="_xlnm.Print_Area" localSheetId="2">'Balance Sheet'!$A$1:$R$46</definedName>
    <definedName name="_xlnm.Print_Area" localSheetId="6">DCF!$A$1:$M$41,DCF!$O$43:$U$50</definedName>
    <definedName name="_xlnm.Print_Area" localSheetId="5">'Debt Schedule'!$A$1:$Q$40</definedName>
    <definedName name="_xlnm.Print_Area" localSheetId="1">'Income Statement'!$A$1:$Q$100</definedName>
  </definedNames>
  <calcPr calcId="179017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>
  <authors>
    <author>Dell</author>
  </authors>
  <commentList>
    <comment ref="M14" authorId="0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D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C20" authorId="0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E9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>
      <text>
        <r>
          <rPr>
            <b/>
            <sz val="9"/>
            <color rgb="FF000000"/>
            <rFont val="Tahoma"/>
            <family val="2"/>
          </rPr>
          <t>Assumed Interest rate &amp; tenure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<sst xmlns="http://schemas.openxmlformats.org/spreadsheetml/2006/main" count="322" uniqueCount="210">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</sst>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rgb="FF000000"/>
      <name val="Tahoma"/>
      <family val="2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9" fillId="0" borderId="0" xfId="2" applyFont="1" applyFill="1" applyBorder="1" applyAlignment="1">
      <alignment horizontal="center" vertical="center" wrapText="1"/>
    </xf>
    <xf numFmtId="0" fontId="29" fillId="0" borderId="0" xfId="2" applyFont="1" applyFill="1" applyBorder="1" applyAlignment="1">
      <alignment horizontal="center" vertical="center" wrapText="1"/>
    </xf>
    <xf numFmtId="0" fontId="29" fillId="10" borderId="0" xfId="2" applyFont="1" applyFill="1" applyBorder="1" applyAlignment="1">
      <alignment horizontal="center"/>
    </xf>
    <xf numFmtId="0" fontId="29" fillId="0" borderId="0" xfId="2" applyFont="1" applyFill="1" applyBorder="1" applyAlignment="1">
      <alignment horizontal="center"/>
    </xf>
    <xf numFmtId="0" fontId="31" fillId="0" borderId="0" xfId="3" applyFont="1" applyFill="1" applyBorder="1" applyAlignment="1"/>
    <xf numFmtId="0" fontId="30" fillId="0" borderId="0" xfId="3" applyFill="1" applyBorder="1"/>
    <xf numFmtId="0" fontId="32" fillId="0" borderId="0" xfId="3" applyFont="1" applyFill="1" applyBorder="1"/>
    <xf numFmtId="0" fontId="32" fillId="0" borderId="0" xfId="3" applyFont="1" applyFill="1" applyBorder="1" applyAlignment="1"/>
    <xf numFmtId="0" fontId="33" fillId="0" borderId="0" xfId="3" applyFont="1" applyFill="1" applyBorder="1" applyAlignment="1">
      <alignment wrapText="1"/>
    </xf>
    <xf numFmtId="0" fontId="28" fillId="0" borderId="31" xfId="2" applyFont="1" applyFill="1" applyBorder="1" applyAlignment="1">
      <alignment wrapText="1"/>
    </xf>
    <xf numFmtId="0" fontId="28" fillId="0" borderId="0" xfId="2" applyFont="1" applyFill="1" applyBorder="1" applyAlignment="1">
      <alignment wrapText="1"/>
    </xf>
    <xf numFmtId="0" fontId="30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</cellXfs>
  <cellStyles count="4">
    <cellStyle name="Hyperlink" xfId="3" builtinId="8"/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1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440.0</c:v>
                </c:pt>
                <c:pt idx="1">
                  <c:v>510.0</c:v>
                </c:pt>
                <c:pt idx="2">
                  <c:v>550.0</c:v>
                </c:pt>
                <c:pt idx="3">
                  <c:v>396.242491565028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.0569232283464567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0686590113735783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51789807524059"/>
                  <c:y val="4.2437781360066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0796417322834646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325-514A-B0B4-61B3928DBD0E}"/>
                </c:ex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50.0</c:v>
                </c:pt>
                <c:pt idx="1">
                  <c:v>70.0</c:v>
                </c:pt>
                <c:pt idx="2">
                  <c:v>200.0</c:v>
                </c:pt>
                <c:pt idx="3">
                  <c:v>79.2484983130056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02779616"/>
        <c:axId val="1751909936"/>
      </c:barChart>
      <c:catAx>
        <c:axId val="170277961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1909936"/>
        <c:crosses val="autoZero"/>
        <c:auto val="1"/>
        <c:lblAlgn val="ctr"/>
        <c:lblOffset val="100"/>
        <c:noMultiLvlLbl val="0"/>
      </c:catAx>
      <c:valAx>
        <c:axId val="1751909936"/>
        <c:scaling>
          <c:orientation val="minMax"/>
          <c:max val="800.0"/>
          <c:min val="300.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02779616"/>
        <c:crosses val="autoZero"/>
        <c:crossBetween val="between"/>
        <c:majorUnit val="100.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2514601</xdr:colOff>
      <xdr:row>1</xdr:row>
      <xdr:rowOff>177801</xdr:rowOff>
    </xdr:from>
    <xdr:to>
      <xdr:col>5</xdr:col>
      <xdr:colOff>2692401</xdr:colOff>
      <xdr:row>11</xdr:row>
      <xdr:rowOff>12701</xdr:rowOff>
    </xdr:to>
    <xdr:pic>
      <xdr:nvPicPr>
        <xdr:cNvPr id="2" name="Picture 1" descr="mage result for Wallstreetoasis logo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564" b="23783"/>
        <a:stretch/>
      </xdr:blipFill>
      <xdr:spPr bwMode="auto">
        <a:xfrm>
          <a:off x="3352801" y="393701"/>
          <a:ext cx="5753100" cy="1866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xmlns="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7.vml"/><Relationship Id="rId2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4.vml"/><Relationship Id="rId2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5.vml"/><Relationship Id="rId2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6.vml"/><Relationship Id="rId2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wallstreetoasis.com/industry-reports-wall-street-oasis" TargetMode="External"/><Relationship Id="rId4" Type="http://schemas.openxmlformats.org/officeDocument/2006/relationships/hyperlink" Target="https://www.wallstreetoasis.com/finance-interview-courses-wall-street-oasis" TargetMode="External"/><Relationship Id="rId5" Type="http://schemas.openxmlformats.org/officeDocument/2006/relationships/hyperlink" Target="https://www.wallstreetoasis.com/all-wso-templates" TargetMode="External"/><Relationship Id="rId6" Type="http://schemas.openxmlformats.org/officeDocument/2006/relationships/hyperlink" Target="https://www.wallstreetoasis.com/best-resume-review-service-finance-pros-help-your-cv" TargetMode="External"/><Relationship Id="rId7" Type="http://schemas.openxmlformats.org/officeDocument/2006/relationships/hyperlink" Target="https://www.wallstreetoasis.com/wall-street-mentors-finance-mock-interviews" TargetMode="External"/><Relationship Id="rId8" Type="http://schemas.openxmlformats.org/officeDocument/2006/relationships/hyperlink" Target="https://www.wallstreetoasis.com/the-talent-oasis" TargetMode="External"/><Relationship Id="rId9" Type="http://schemas.openxmlformats.org/officeDocument/2006/relationships/hyperlink" Target="https://www.wallstreetoasis.com/gmat-pill-promo-code-333-off-gmat-prep-discount" TargetMode="External"/><Relationship Id="rId10" Type="http://schemas.openxmlformats.org/officeDocument/2006/relationships/drawing" Target="../drawings/drawing1.xml"/><Relationship Id="rId1" Type="http://schemas.openxmlformats.org/officeDocument/2006/relationships/hyperlink" Target="https://www.wallstreetoasis.com/user/register" TargetMode="External"/><Relationship Id="rId2" Type="http://schemas.openxmlformats.org/officeDocument/2006/relationships/hyperlink" Target="https://www.wallstreetoasis.com/top-frequently-asked-question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R73"/>
  <sheetViews>
    <sheetView showGridLines="0" zoomScaleSheetLayoutView="100" workbookViewId="0">
      <selection activeCell="I13" sqref="I13"/>
    </sheetView>
  </sheetViews>
  <sheetFormatPr baseColWidth="10" defaultColWidth="8.83203125" defaultRowHeight="15" x14ac:dyDescent="0.2"/>
  <cols>
    <col min="1" max="1" width="2.6640625" customWidth="1"/>
    <col min="2" max="2" width="33.83203125" bestFit="1" customWidth="1"/>
  </cols>
  <sheetData>
    <row r="2" spans="2:18" x14ac:dyDescent="0.2">
      <c r="B2" s="225" t="s">
        <v>179</v>
      </c>
      <c r="C2" s="226">
        <v>1</v>
      </c>
    </row>
    <row r="3" spans="2:18" x14ac:dyDescent="0.2">
      <c r="B3" s="227" t="s">
        <v>180</v>
      </c>
      <c r="C3" s="228">
        <v>1</v>
      </c>
    </row>
    <row r="4" spans="2:18" x14ac:dyDescent="0.2">
      <c r="B4" s="227" t="s">
        <v>181</v>
      </c>
      <c r="C4" s="228">
        <v>2</v>
      </c>
    </row>
    <row r="5" spans="2:18" x14ac:dyDescent="0.2">
      <c r="B5" s="229" t="s">
        <v>182</v>
      </c>
      <c r="C5" s="230">
        <v>3</v>
      </c>
    </row>
    <row r="9" spans="2:18" x14ac:dyDescent="0.2">
      <c r="B9" s="240" t="s">
        <v>187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</row>
    <row r="11" spans="2:18" x14ac:dyDescent="0.2">
      <c r="B11" s="231" t="s">
        <v>188</v>
      </c>
    </row>
    <row r="12" spans="2:18" x14ac:dyDescent="0.2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2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2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2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2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2">
      <c r="B19" s="231" t="s">
        <v>189</v>
      </c>
    </row>
    <row r="20" spans="2:18" x14ac:dyDescent="0.2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2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2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2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2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2">
      <c r="B27" s="231" t="s">
        <v>190</v>
      </c>
    </row>
    <row r="28" spans="2:18" x14ac:dyDescent="0.2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2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2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2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2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2">
      <c r="B35" s="231" t="s">
        <v>191</v>
      </c>
    </row>
    <row r="36" spans="2:18" x14ac:dyDescent="0.2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2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2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2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2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2">
      <c r="B43" s="231" t="s">
        <v>192</v>
      </c>
    </row>
    <row r="44" spans="2:18" x14ac:dyDescent="0.2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2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2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2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2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2">
      <c r="B51" s="231" t="s">
        <v>193</v>
      </c>
    </row>
    <row r="52" spans="2:18" x14ac:dyDescent="0.2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2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2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2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2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2">
      <c r="B60" s="231" t="s">
        <v>194</v>
      </c>
    </row>
    <row r="61" spans="2:18" x14ac:dyDescent="0.2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2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2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2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2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2">
      <c r="B68" s="231" t="s">
        <v>195</v>
      </c>
    </row>
    <row r="69" spans="2:18" x14ac:dyDescent="0.2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2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2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2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2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U38"/>
  <sheetViews>
    <sheetView showGridLines="0" zoomScale="70" zoomScaleNormal="70" zoomScaleSheetLayoutView="85" workbookViewId="0">
      <selection activeCell="A2" sqref="A2"/>
    </sheetView>
  </sheetViews>
  <sheetFormatPr baseColWidth="10" defaultColWidth="8.83203125" defaultRowHeight="15" x14ac:dyDescent="0.2"/>
  <cols>
    <col min="1" max="1" width="24" bestFit="1" customWidth="1"/>
  </cols>
  <sheetData>
    <row r="1" spans="1:21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2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2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2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2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2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2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2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2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2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2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2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2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2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2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2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2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2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2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2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2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2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2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2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2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2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2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2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43"/>
      <c r="Q30" s="243"/>
      <c r="R30" s="243"/>
      <c r="S30" s="243"/>
      <c r="T30" s="243"/>
      <c r="U30" s="243"/>
    </row>
    <row r="31" spans="1:21" x14ac:dyDescent="0.2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42" t="s">
        <v>112</v>
      </c>
      <c r="R31" s="242"/>
      <c r="S31" s="242"/>
      <c r="T31" s="242"/>
      <c r="U31" s="242"/>
    </row>
    <row r="32" spans="1:21" x14ac:dyDescent="0.2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44" t="s">
        <v>96</v>
      </c>
      <c r="R32" s="244"/>
      <c r="S32" s="244"/>
      <c r="T32" s="244"/>
      <c r="U32" s="244"/>
    </row>
    <row r="33" spans="1:21" x14ac:dyDescent="0.2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2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41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2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41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2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41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2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41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2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41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zoomScale="70" zoomScaleNormal="70" zoomScaleSheetLayoutView="85" workbookViewId="0">
      <selection activeCell="A2" sqref="A2"/>
    </sheetView>
  </sheetViews>
  <sheetFormatPr baseColWidth="10" defaultColWidth="8.83203125" defaultRowHeight="13" x14ac:dyDescent="0.15"/>
  <cols>
    <col min="1" max="1" width="15.1640625" style="1" customWidth="1"/>
    <col min="2" max="2" width="13" style="1" customWidth="1"/>
    <col min="3" max="3" width="12.5" style="1" customWidth="1"/>
    <col min="4" max="8" width="10.1640625" style="1" bestFit="1" customWidth="1"/>
    <col min="9" max="16384" width="8.83203125" style="1"/>
  </cols>
  <sheetData>
    <row r="1" spans="1:13" x14ac:dyDescent="0.1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15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1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15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15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15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15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15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15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15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15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15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15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15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15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15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15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15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15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15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15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15">
      <c r="A22" s="212" t="s">
        <v>160</v>
      </c>
      <c r="B22" s="213"/>
      <c r="C22" s="214">
        <f>+XIRR(C20:H20,C14:H14)</f>
        <v>0.2157118022441864</v>
      </c>
    </row>
    <row r="24" spans="1:13" x14ac:dyDescent="0.15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15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15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15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15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15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15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15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15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15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15">
      <c r="A34" s="212" t="s">
        <v>160</v>
      </c>
      <c r="B34" s="213"/>
      <c r="C34" s="214">
        <v>0.2157118022441864</v>
      </c>
    </row>
    <row r="36" spans="1:13" x14ac:dyDescent="0.15">
      <c r="A36" s="1" t="s">
        <v>161</v>
      </c>
      <c r="C36" s="6">
        <f>+SUM(D31:H31)</f>
        <v>240.75253162762777</v>
      </c>
    </row>
    <row r="37" spans="1:13" x14ac:dyDescent="0.15">
      <c r="A37" s="1" t="s">
        <v>109</v>
      </c>
      <c r="C37" s="6">
        <f>+DCF!C36</f>
        <v>234.99599999999981</v>
      </c>
    </row>
    <row r="38" spans="1:13" x14ac:dyDescent="0.15">
      <c r="A38" s="215" t="s">
        <v>162</v>
      </c>
      <c r="B38" s="215"/>
      <c r="C38" s="33">
        <f>C36+C37</f>
        <v>475.74853162762759</v>
      </c>
    </row>
    <row r="39" spans="1:13" x14ac:dyDescent="0.15">
      <c r="A39" s="215" t="s">
        <v>163</v>
      </c>
      <c r="B39" s="215"/>
      <c r="C39" s="216">
        <f>+C38/DCF!D8</f>
        <v>12.006499599489615</v>
      </c>
    </row>
    <row r="42" spans="1:13" x14ac:dyDescent="0.15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15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15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C11"/>
  <sheetViews>
    <sheetView showGridLines="0" zoomScaleSheetLayoutView="100" workbookViewId="0">
      <selection activeCell="G9" sqref="G9"/>
    </sheetView>
  </sheetViews>
  <sheetFormatPr baseColWidth="10" defaultColWidth="8.83203125" defaultRowHeight="13" x14ac:dyDescent="0.15"/>
  <cols>
    <col min="1" max="1" width="3.33203125" style="1" customWidth="1"/>
    <col min="2" max="2" width="20.33203125" style="1" bestFit="1" customWidth="1"/>
    <col min="3" max="16384" width="8.83203125" style="1"/>
  </cols>
  <sheetData>
    <row r="2" spans="2:3" x14ac:dyDescent="0.15">
      <c r="B2" s="130" t="s">
        <v>91</v>
      </c>
    </row>
    <row r="4" spans="2:3" x14ac:dyDescent="0.15">
      <c r="B4" s="124" t="s">
        <v>92</v>
      </c>
      <c r="C4" s="127">
        <v>0.4</v>
      </c>
    </row>
    <row r="5" spans="2:3" x14ac:dyDescent="0.15">
      <c r="B5" s="124" t="s">
        <v>54</v>
      </c>
      <c r="C5" s="128">
        <f>1-C4</f>
        <v>0.6</v>
      </c>
    </row>
    <row r="6" spans="2:3" x14ac:dyDescent="0.15">
      <c r="C6" s="128"/>
    </row>
    <row r="7" spans="2:3" x14ac:dyDescent="0.15">
      <c r="B7" s="124" t="s">
        <v>93</v>
      </c>
      <c r="C7" s="129">
        <v>0.15</v>
      </c>
    </row>
    <row r="8" spans="2:3" x14ac:dyDescent="0.15">
      <c r="B8" s="124" t="s">
        <v>94</v>
      </c>
      <c r="C8" s="129">
        <f>+'LBO Modelling'!G11</f>
        <v>6.0000000000000005E-2</v>
      </c>
    </row>
    <row r="9" spans="2:3" x14ac:dyDescent="0.15">
      <c r="B9" s="124" t="s">
        <v>95</v>
      </c>
      <c r="C9" s="128">
        <f>+C8</f>
        <v>6.0000000000000005E-2</v>
      </c>
    </row>
    <row r="10" spans="2:3" x14ac:dyDescent="0.15">
      <c r="B10" s="124"/>
      <c r="C10" s="128"/>
    </row>
    <row r="11" spans="2:3" x14ac:dyDescent="0.15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K24"/>
  <sheetViews>
    <sheetView showGridLines="0" zoomScale="85" zoomScaleNormal="85" workbookViewId="0">
      <selection activeCell="G22" sqref="G22"/>
    </sheetView>
  </sheetViews>
  <sheetFormatPr baseColWidth="10" defaultColWidth="8.83203125" defaultRowHeight="13" x14ac:dyDescent="0.15"/>
  <cols>
    <col min="1" max="2" width="8.83203125" style="1"/>
    <col min="3" max="3" width="26.33203125" style="1" bestFit="1" customWidth="1"/>
    <col min="4" max="5" width="8.83203125" style="1"/>
    <col min="6" max="6" width="5.5" style="1" bestFit="1" customWidth="1"/>
    <col min="7" max="7" width="42.83203125" style="1" bestFit="1" customWidth="1"/>
    <col min="8" max="8" width="5.5" style="1" bestFit="1" customWidth="1"/>
    <col min="9" max="9" width="12.6640625" style="1" bestFit="1" customWidth="1"/>
    <col min="10" max="16384" width="8.83203125" style="1"/>
  </cols>
  <sheetData>
    <row r="4" spans="3:10" x14ac:dyDescent="0.15">
      <c r="C4" s="1" t="s">
        <v>173</v>
      </c>
      <c r="D4" s="1">
        <f>+DCF!$D$8</f>
        <v>39.624249156502799</v>
      </c>
    </row>
    <row r="6" spans="3:10" x14ac:dyDescent="0.15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15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15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15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15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15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15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15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15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15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15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15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"/>
  <sheetViews>
    <sheetView workbookViewId="0">
      <selection activeCell="G22" sqref="G22"/>
    </sheetView>
  </sheetViews>
  <sheetFormatPr baseColWidth="10" defaultColWidth="8.83203125" defaultRowHeight="15" x14ac:dyDescent="0.2"/>
  <sheetData>
    <row r="2" spans="1:8" x14ac:dyDescent="0.2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2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2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baseColWidth="10" defaultColWidth="8.83203125" defaultRowHeight="13" x14ac:dyDescent="0.15"/>
  <cols>
    <col min="1" max="1" width="2.6640625" style="2" customWidth="1"/>
    <col min="2" max="2" width="42.332031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85</v>
      </c>
    </row>
    <row r="3" spans="1:17" s="2" customFormat="1" x14ac:dyDescent="0.15">
      <c r="B3" s="5"/>
    </row>
    <row r="4" spans="1:17" s="2" customFormat="1" x14ac:dyDescent="0.15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15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15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15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15">
      <c r="G8" s="74"/>
    </row>
    <row r="9" spans="1:17" x14ac:dyDescent="0.15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15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15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15">
      <c r="B12" s="15"/>
      <c r="G12" s="74"/>
    </row>
    <row r="13" spans="1:17" x14ac:dyDescent="0.15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15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15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15">
      <c r="B16" s="17"/>
      <c r="G16" s="74"/>
    </row>
    <row r="17" spans="1:17" x14ac:dyDescent="0.15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15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15">
      <c r="B19" s="51"/>
      <c r="G19" s="74"/>
    </row>
    <row r="20" spans="1:17" x14ac:dyDescent="0.15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15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15">
      <c r="B22" s="15"/>
      <c r="G22" s="74"/>
    </row>
    <row r="23" spans="1:17" x14ac:dyDescent="0.15">
      <c r="B23" s="15"/>
      <c r="G23" s="74"/>
    </row>
    <row r="24" spans="1:17" x14ac:dyDescent="0.15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15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15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15">
      <c r="B27" s="17"/>
      <c r="G27" s="74"/>
    </row>
    <row r="28" spans="1:17" x14ac:dyDescent="0.15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15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15">
      <c r="B30" s="51"/>
      <c r="G30" s="74"/>
    </row>
    <row r="31" spans="1:17" x14ac:dyDescent="0.15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15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15">
      <c r="B33" s="17"/>
      <c r="C33" s="12"/>
      <c r="G33" s="74"/>
    </row>
    <row r="34" spans="1:17" x14ac:dyDescent="0.15">
      <c r="B34" s="17"/>
      <c r="G34" s="74"/>
    </row>
    <row r="35" spans="1:17" x14ac:dyDescent="0.15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15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15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15">
      <c r="B38" s="17"/>
      <c r="G38" s="74"/>
    </row>
    <row r="39" spans="1:17" x14ac:dyDescent="0.15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15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15">
      <c r="B41" s="51"/>
      <c r="G41" s="74"/>
    </row>
    <row r="42" spans="1:17" x14ac:dyDescent="0.15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15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15">
      <c r="B44" s="17"/>
      <c r="G44" s="74"/>
    </row>
    <row r="45" spans="1:17" x14ac:dyDescent="0.15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15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15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15">
      <c r="A48" s="5"/>
      <c r="B48" s="16"/>
      <c r="D48" s="8"/>
      <c r="E48" s="8"/>
      <c r="G48" s="78"/>
    </row>
    <row r="49" spans="1:17" x14ac:dyDescent="0.15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15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15">
      <c r="B51" s="18"/>
      <c r="G51" s="74"/>
    </row>
    <row r="52" spans="1:17" x14ac:dyDescent="0.15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15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15">
      <c r="B54" s="18"/>
      <c r="G54" s="74"/>
    </row>
    <row r="55" spans="1:17" x14ac:dyDescent="0.15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15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15">
      <c r="B57" s="17"/>
      <c r="E57" s="11"/>
      <c r="G57" s="74"/>
    </row>
    <row r="58" spans="1:17" s="7" customFormat="1" x14ac:dyDescent="0.15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15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15">
      <c r="G60" s="74"/>
    </row>
    <row r="61" spans="1:17" x14ac:dyDescent="0.15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15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15">
      <c r="G63" s="74"/>
    </row>
    <row r="64" spans="1:17" x14ac:dyDescent="0.15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15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15">
      <c r="G66" s="74"/>
    </row>
    <row r="67" spans="1:17" x14ac:dyDescent="0.15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15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15">
      <c r="G69" s="74"/>
    </row>
    <row r="70" spans="1:17" x14ac:dyDescent="0.15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15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15">
      <c r="G72" s="74"/>
    </row>
    <row r="73" spans="1:17" x14ac:dyDescent="0.15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15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15">
      <c r="B75" s="15"/>
      <c r="G75" s="74"/>
    </row>
    <row r="76" spans="1:17" x14ac:dyDescent="0.15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15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15">
      <c r="G78" s="74"/>
    </row>
    <row r="79" spans="1:17" x14ac:dyDescent="0.15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15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15">
      <c r="G81" s="74"/>
    </row>
    <row r="82" spans="1:17" x14ac:dyDescent="0.15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15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15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15">
      <c r="B85" s="15"/>
      <c r="G85" s="74"/>
    </row>
    <row r="86" spans="1:17" x14ac:dyDescent="0.15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15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15">
      <c r="B88" s="15"/>
      <c r="G88" s="74"/>
    </row>
    <row r="89" spans="1:17" x14ac:dyDescent="0.15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15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15">
      <c r="G91" s="74"/>
    </row>
    <row r="92" spans="1:17" x14ac:dyDescent="0.15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15">
      <c r="G93" s="74"/>
    </row>
    <row r="94" spans="1:17" x14ac:dyDescent="0.15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15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15">
      <c r="B96" s="5"/>
      <c r="G96" s="74"/>
    </row>
    <row r="97" spans="2:17" x14ac:dyDescent="0.15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15">
      <c r="G98" s="74"/>
    </row>
    <row r="99" spans="2:17" x14ac:dyDescent="0.15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15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15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15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15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15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15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15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15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51"/>
  <sheetViews>
    <sheetView showGridLines="0" zoomScaleSheetLayoutView="85" workbookViewId="0">
      <selection activeCell="C29" sqref="C29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5" width="9.5" style="6" bestFit="1" customWidth="1"/>
    <col min="6" max="7" width="9.33203125" style="6" bestFit="1" customWidth="1"/>
    <col min="8" max="8" width="10.33203125" style="6" bestFit="1" customWidth="1"/>
    <col min="9" max="18" width="9.33203125" style="6" bestFit="1" customWidth="1"/>
    <col min="19" max="16384" width="8.83203125" style="6"/>
  </cols>
  <sheetData>
    <row r="1" spans="1:18" s="2" customFormat="1" x14ac:dyDescent="0.15"/>
    <row r="2" spans="1:18" s="2" customFormat="1" x14ac:dyDescent="0.15">
      <c r="B2" s="89" t="s">
        <v>45</v>
      </c>
    </row>
    <row r="3" spans="1:18" s="2" customFormat="1" x14ac:dyDescent="0.15">
      <c r="B3" s="5"/>
    </row>
    <row r="4" spans="1:18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15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15">
      <c r="A6" s="23"/>
      <c r="B6" s="56" t="s">
        <v>46</v>
      </c>
      <c r="G6" s="37"/>
      <c r="H6" s="196"/>
    </row>
    <row r="7" spans="1:18" s="26" customFormat="1" x14ac:dyDescent="0.15">
      <c r="A7" s="24"/>
      <c r="B7" s="24"/>
      <c r="D7" s="27"/>
      <c r="E7" s="27"/>
      <c r="F7" s="27"/>
      <c r="G7" s="40"/>
      <c r="H7" s="197"/>
    </row>
    <row r="8" spans="1:18" s="12" customFormat="1" x14ac:dyDescent="0.15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15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15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15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15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15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15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4" thickBot="1" x14ac:dyDescent="0.2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4" thickTop="1" x14ac:dyDescent="0.15">
      <c r="A16" s="23"/>
      <c r="B16" s="30"/>
      <c r="G16" s="37"/>
      <c r="H16" s="196"/>
    </row>
    <row r="17" spans="1:18" s="12" customFormat="1" x14ac:dyDescent="0.15">
      <c r="A17" s="23"/>
      <c r="B17" s="56" t="s">
        <v>47</v>
      </c>
      <c r="G17" s="37"/>
      <c r="H17" s="196"/>
    </row>
    <row r="18" spans="1:18" s="12" customFormat="1" x14ac:dyDescent="0.15">
      <c r="A18" s="23"/>
      <c r="B18" s="30"/>
      <c r="G18" s="37"/>
      <c r="H18" s="196"/>
    </row>
    <row r="19" spans="1:18" s="26" customFormat="1" x14ac:dyDescent="0.15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15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15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15">
      <c r="A22" s="23"/>
      <c r="B22" s="30"/>
      <c r="G22" s="37"/>
      <c r="H22" s="196"/>
    </row>
    <row r="23" spans="1:18" s="12" customFormat="1" x14ac:dyDescent="0.15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15">
      <c r="A24" s="23"/>
      <c r="B24" s="30"/>
      <c r="G24" s="37"/>
      <c r="H24" s="196"/>
    </row>
    <row r="25" spans="1:18" s="26" customFormat="1" x14ac:dyDescent="0.15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15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15">
      <c r="A27" s="23"/>
      <c r="B27" s="30"/>
      <c r="G27" s="37"/>
      <c r="H27" s="196"/>
    </row>
    <row r="28" spans="1:18" s="12" customFormat="1" ht="14" thickBot="1" x14ac:dyDescent="0.2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4" thickTop="1" x14ac:dyDescent="0.15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15">
      <c r="A30" s="23"/>
      <c r="B30" s="30"/>
    </row>
    <row r="31" spans="1:18" s="12" customFormat="1" x14ac:dyDescent="0.15">
      <c r="A31" s="23"/>
      <c r="B31" s="58" t="s">
        <v>62</v>
      </c>
      <c r="C31" s="59"/>
    </row>
    <row r="32" spans="1:18" s="12" customFormat="1" x14ac:dyDescent="0.15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15">
      <c r="A33" s="23"/>
      <c r="B33" s="62"/>
      <c r="C33" s="61"/>
    </row>
    <row r="34" spans="1:18" s="12" customFormat="1" x14ac:dyDescent="0.15">
      <c r="A34" s="23"/>
      <c r="B34" s="60" t="s">
        <v>66</v>
      </c>
      <c r="C34" s="61">
        <f>+C32</f>
        <v>3</v>
      </c>
    </row>
    <row r="35" spans="1:18" s="26" customFormat="1" x14ac:dyDescent="0.15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15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15">
      <c r="A37" s="23"/>
      <c r="B37" s="66" t="s">
        <v>65</v>
      </c>
      <c r="C37" s="67">
        <f>+C35-C11-C12</f>
        <v>68.045000000000002</v>
      </c>
    </row>
    <row r="38" spans="1:18" s="12" customFormat="1" x14ac:dyDescent="0.15">
      <c r="A38" s="23"/>
      <c r="B38" s="30"/>
    </row>
    <row r="39" spans="1:18" s="12" customFormat="1" x14ac:dyDescent="0.15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15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15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15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15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15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15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15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15">
      <c r="A47" s="24"/>
      <c r="B47" s="28"/>
      <c r="C47" s="27"/>
      <c r="D47" s="27"/>
      <c r="E47" s="27"/>
      <c r="F47" s="27"/>
      <c r="G47" s="27"/>
      <c r="H47" s="27"/>
    </row>
    <row r="49" spans="2:7" x14ac:dyDescent="0.15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15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7"/>
  <sheetViews>
    <sheetView showGridLines="0" zoomScaleSheetLayoutView="100" workbookViewId="0">
      <selection activeCell="O27" sqref="O27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68</v>
      </c>
    </row>
    <row r="3" spans="1:17" s="2" customFormat="1" x14ac:dyDescent="0.15">
      <c r="B3" s="5"/>
    </row>
    <row r="4" spans="1:17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15">
      <c r="A5" s="35"/>
      <c r="B5" s="36"/>
      <c r="G5" s="83"/>
    </row>
    <row r="6" spans="1:17" s="37" customFormat="1" x14ac:dyDescent="0.15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15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15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15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15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15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15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15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15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15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15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15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15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15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15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15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15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15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15">
      <c r="A24" s="35"/>
      <c r="B24" s="46"/>
      <c r="G24" s="83"/>
    </row>
    <row r="25" spans="1:17" s="37" customFormat="1" x14ac:dyDescent="0.15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15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4" thickBot="1" x14ac:dyDescent="0.2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4" thickTop="1" x14ac:dyDescent="0.15">
      <c r="A28" s="35"/>
      <c r="B28" s="46"/>
    </row>
    <row r="29" spans="1:17" s="37" customFormat="1" x14ac:dyDescent="0.15">
      <c r="A29" s="35"/>
      <c r="B29" s="42"/>
      <c r="C29" s="45"/>
      <c r="D29" s="45"/>
      <c r="E29" s="45"/>
      <c r="F29" s="45"/>
      <c r="G29" s="45"/>
    </row>
    <row r="30" spans="1:17" s="39" customFormat="1" x14ac:dyDescent="0.15">
      <c r="A30" s="38"/>
      <c r="B30" s="44"/>
      <c r="D30" s="40"/>
      <c r="E30" s="40"/>
      <c r="F30" s="40"/>
      <c r="G30" s="40"/>
    </row>
    <row r="31" spans="1:17" s="37" customFormat="1" x14ac:dyDescent="0.15">
      <c r="A31" s="35"/>
      <c r="B31" s="46"/>
    </row>
    <row r="32" spans="1:17" s="37" customFormat="1" x14ac:dyDescent="0.15">
      <c r="A32" s="35"/>
      <c r="B32" s="47"/>
    </row>
    <row r="33" spans="1:7" s="37" customFormat="1" x14ac:dyDescent="0.15">
      <c r="A33" s="35"/>
      <c r="B33" s="42"/>
      <c r="D33" s="40"/>
      <c r="E33" s="40"/>
      <c r="F33" s="40"/>
      <c r="G33" s="40"/>
    </row>
    <row r="34" spans="1:7" s="37" customFormat="1" x14ac:dyDescent="0.15">
      <c r="A34" s="35"/>
      <c r="B34" s="46"/>
    </row>
    <row r="35" spans="1:7" s="37" customFormat="1" x14ac:dyDescent="0.15">
      <c r="A35" s="35"/>
      <c r="B35" s="42"/>
    </row>
    <row r="36" spans="1:7" s="39" customFormat="1" x14ac:dyDescent="0.15">
      <c r="A36" s="38"/>
      <c r="B36" s="42"/>
      <c r="C36" s="37"/>
      <c r="D36" s="40"/>
      <c r="E36" s="40"/>
      <c r="F36" s="40"/>
      <c r="G36" s="40"/>
    </row>
    <row r="37" spans="1:7" s="39" customFormat="1" x14ac:dyDescent="0.15">
      <c r="A37" s="38"/>
      <c r="B37" s="44"/>
      <c r="C37" s="40"/>
      <c r="D37" s="40"/>
      <c r="E37" s="40"/>
      <c r="F37" s="40"/>
      <c r="G37" s="40"/>
    </row>
    <row r="38" spans="1:7" s="37" customFormat="1" x14ac:dyDescent="0.15">
      <c r="A38" s="35"/>
      <c r="B38" s="42"/>
    </row>
    <row r="39" spans="1:7" s="37" customFormat="1" x14ac:dyDescent="0.15">
      <c r="A39" s="35"/>
      <c r="B39" s="46"/>
    </row>
    <row r="40" spans="1:7" s="37" customFormat="1" x14ac:dyDescent="0.15">
      <c r="A40" s="35"/>
      <c r="B40" s="44"/>
      <c r="C40" s="40"/>
      <c r="D40" s="40"/>
      <c r="E40" s="40"/>
      <c r="F40" s="40"/>
      <c r="G40" s="40"/>
    </row>
    <row r="41" spans="1:7" s="37" customFormat="1" x14ac:dyDescent="0.15">
      <c r="A41" s="35"/>
      <c r="B41" s="46"/>
    </row>
    <row r="42" spans="1:7" s="37" customFormat="1" x14ac:dyDescent="0.15">
      <c r="A42" s="35"/>
      <c r="B42" s="46"/>
    </row>
    <row r="43" spans="1:7" s="37" customFormat="1" x14ac:dyDescent="0.15">
      <c r="A43" s="35"/>
      <c r="B43" s="44"/>
      <c r="C43" s="40"/>
      <c r="D43" s="40"/>
      <c r="E43" s="40"/>
      <c r="F43" s="40"/>
      <c r="G43" s="40"/>
    </row>
    <row r="44" spans="1:7" s="37" customFormat="1" x14ac:dyDescent="0.15">
      <c r="A44" s="35"/>
      <c r="B44" s="43"/>
    </row>
    <row r="45" spans="1:7" s="37" customFormat="1" x14ac:dyDescent="0.15">
      <c r="A45" s="35"/>
      <c r="B45" s="43"/>
    </row>
    <row r="46" spans="1:7" s="37" customFormat="1" x14ac:dyDescent="0.15">
      <c r="A46" s="35"/>
      <c r="B46" s="41"/>
    </row>
    <row r="47" spans="1:7" s="39" customFormat="1" x14ac:dyDescent="0.15">
      <c r="A47" s="38"/>
      <c r="B47" s="48"/>
      <c r="C47" s="40"/>
      <c r="D47" s="40"/>
      <c r="E47" s="40"/>
      <c r="F47" s="40"/>
      <c r="G47" s="40"/>
    </row>
    <row r="48" spans="1:7" s="39" customFormat="1" x14ac:dyDescent="0.15">
      <c r="A48" s="38"/>
      <c r="B48" s="48"/>
      <c r="C48" s="40"/>
      <c r="D48" s="40"/>
      <c r="E48" s="40"/>
      <c r="F48" s="40"/>
      <c r="G48" s="40"/>
    </row>
    <row r="49" spans="1:7" s="39" customFormat="1" x14ac:dyDescent="0.15">
      <c r="A49" s="38"/>
      <c r="B49" s="48"/>
      <c r="D49" s="40"/>
      <c r="E49" s="40"/>
    </row>
    <row r="50" spans="1:7" s="37" customFormat="1" x14ac:dyDescent="0.15">
      <c r="A50" s="35"/>
      <c r="B50" s="46"/>
    </row>
    <row r="51" spans="1:7" s="37" customFormat="1" x14ac:dyDescent="0.15">
      <c r="A51" s="35"/>
      <c r="B51" s="44"/>
      <c r="C51" s="40"/>
      <c r="D51" s="40"/>
      <c r="E51" s="40"/>
      <c r="F51" s="40"/>
      <c r="G51" s="40"/>
    </row>
    <row r="52" spans="1:7" s="37" customFormat="1" x14ac:dyDescent="0.15">
      <c r="A52" s="35"/>
      <c r="B52" s="46"/>
    </row>
    <row r="53" spans="1:7" s="37" customFormat="1" x14ac:dyDescent="0.15">
      <c r="A53" s="35"/>
      <c r="B53" s="46"/>
    </row>
    <row r="54" spans="1:7" s="37" customFormat="1" x14ac:dyDescent="0.15">
      <c r="A54" s="35"/>
      <c r="B54" s="44"/>
      <c r="C54" s="40"/>
      <c r="D54" s="40"/>
      <c r="E54" s="40"/>
      <c r="F54" s="40"/>
      <c r="G54" s="40"/>
    </row>
    <row r="55" spans="1:7" s="37" customFormat="1" x14ac:dyDescent="0.15">
      <c r="A55" s="35"/>
      <c r="B55" s="46"/>
    </row>
    <row r="56" spans="1:7" s="37" customFormat="1" x14ac:dyDescent="0.15">
      <c r="A56" s="35"/>
      <c r="B56" s="46"/>
    </row>
    <row r="57" spans="1:7" s="37" customFormat="1" x14ac:dyDescent="0.15">
      <c r="A57" s="35"/>
      <c r="B57" s="44"/>
      <c r="D57" s="40"/>
      <c r="E57" s="40"/>
      <c r="F57" s="49"/>
      <c r="G57" s="49"/>
    </row>
    <row r="58" spans="1:7" s="37" customFormat="1" x14ac:dyDescent="0.15">
      <c r="A58" s="35"/>
      <c r="B58" s="46"/>
      <c r="E58" s="40"/>
    </row>
    <row r="59" spans="1:7" s="39" customFormat="1" x14ac:dyDescent="0.15">
      <c r="A59" s="38"/>
      <c r="B59" s="44"/>
      <c r="C59" s="40"/>
      <c r="D59" s="40"/>
      <c r="E59" s="40"/>
      <c r="F59" s="40"/>
      <c r="G59" s="40"/>
    </row>
    <row r="60" spans="1:7" s="37" customFormat="1" x14ac:dyDescent="0.15">
      <c r="A60" s="35"/>
      <c r="B60" s="35"/>
    </row>
    <row r="61" spans="1:7" s="37" customFormat="1" x14ac:dyDescent="0.15">
      <c r="A61" s="35"/>
      <c r="B61" s="35"/>
    </row>
    <row r="62" spans="1:7" s="37" customFormat="1" x14ac:dyDescent="0.15">
      <c r="A62" s="35"/>
      <c r="B62" s="35"/>
    </row>
    <row r="63" spans="1:7" s="39" customFormat="1" x14ac:dyDescent="0.15">
      <c r="A63" s="38"/>
      <c r="B63" s="38"/>
      <c r="C63" s="40"/>
      <c r="D63" s="40"/>
      <c r="E63" s="40"/>
      <c r="F63" s="40"/>
      <c r="G63" s="40"/>
    </row>
    <row r="64" spans="1:7" s="12" customFormat="1" x14ac:dyDescent="0.15">
      <c r="A64" s="23"/>
      <c r="B64" s="23"/>
    </row>
    <row r="65" spans="1:7" s="12" customFormat="1" x14ac:dyDescent="0.15">
      <c r="A65" s="23"/>
      <c r="B65" s="23"/>
    </row>
    <row r="66" spans="1:7" s="12" customFormat="1" x14ac:dyDescent="0.15">
      <c r="A66" s="23"/>
      <c r="B66" s="24"/>
      <c r="D66" s="27"/>
      <c r="E66" s="27"/>
      <c r="F66" s="27"/>
      <c r="G66" s="27"/>
    </row>
    <row r="67" spans="1:7" s="12" customFormat="1" x14ac:dyDescent="0.15">
      <c r="A67" s="23"/>
      <c r="B67" s="23"/>
    </row>
    <row r="68" spans="1:7" s="12" customFormat="1" x14ac:dyDescent="0.15">
      <c r="A68" s="23"/>
      <c r="B68" s="23"/>
    </row>
    <row r="69" spans="1:7" s="26" customFormat="1" x14ac:dyDescent="0.15">
      <c r="A69" s="24"/>
      <c r="B69" s="24"/>
      <c r="C69" s="27"/>
      <c r="D69" s="27"/>
      <c r="E69" s="27"/>
      <c r="F69" s="27"/>
      <c r="G69" s="27"/>
    </row>
    <row r="70" spans="1:7" s="12" customFormat="1" x14ac:dyDescent="0.15">
      <c r="A70" s="23"/>
      <c r="B70" s="23"/>
    </row>
    <row r="71" spans="1:7" s="12" customFormat="1" x14ac:dyDescent="0.15">
      <c r="A71" s="23"/>
      <c r="B71" s="25"/>
    </row>
    <row r="72" spans="1:7" s="12" customFormat="1" x14ac:dyDescent="0.15">
      <c r="A72" s="23"/>
      <c r="B72" s="24"/>
      <c r="C72" s="27"/>
      <c r="D72" s="27"/>
      <c r="E72" s="27"/>
      <c r="F72" s="27"/>
      <c r="G72" s="27"/>
    </row>
    <row r="73" spans="1:7" s="12" customFormat="1" x14ac:dyDescent="0.15">
      <c r="A73" s="23"/>
      <c r="B73" s="23"/>
    </row>
    <row r="74" spans="1:7" s="12" customFormat="1" x14ac:dyDescent="0.15">
      <c r="A74" s="23"/>
      <c r="B74" s="23"/>
    </row>
    <row r="75" spans="1:7" s="12" customFormat="1" x14ac:dyDescent="0.15">
      <c r="A75" s="23"/>
      <c r="B75" s="24"/>
      <c r="C75" s="27"/>
      <c r="D75" s="27"/>
      <c r="E75" s="27"/>
      <c r="F75" s="27"/>
      <c r="G75" s="27"/>
    </row>
    <row r="76" spans="1:7" s="12" customFormat="1" x14ac:dyDescent="0.15">
      <c r="A76" s="23"/>
      <c r="B76" s="23"/>
    </row>
    <row r="77" spans="1:7" s="12" customFormat="1" x14ac:dyDescent="0.15">
      <c r="A77" s="23"/>
      <c r="B77" s="23"/>
    </row>
    <row r="78" spans="1:7" s="12" customFormat="1" x14ac:dyDescent="0.15">
      <c r="A78" s="23"/>
      <c r="B78" s="24"/>
      <c r="C78" s="27"/>
      <c r="D78" s="27"/>
      <c r="E78" s="27"/>
      <c r="F78" s="27"/>
      <c r="G78" s="27"/>
    </row>
    <row r="79" spans="1:7" s="12" customFormat="1" x14ac:dyDescent="0.15">
      <c r="A79" s="23"/>
      <c r="B79" s="23"/>
    </row>
    <row r="80" spans="1:7" s="12" customFormat="1" x14ac:dyDescent="0.15">
      <c r="A80" s="23"/>
      <c r="B80" s="25"/>
    </row>
    <row r="81" spans="1:7" s="26" customFormat="1" x14ac:dyDescent="0.15">
      <c r="A81" s="24"/>
      <c r="B81" s="24"/>
      <c r="C81" s="27"/>
      <c r="D81" s="27"/>
      <c r="E81" s="27"/>
      <c r="F81" s="27"/>
      <c r="G81" s="27"/>
    </row>
    <row r="82" spans="1:7" s="12" customFormat="1" x14ac:dyDescent="0.15">
      <c r="A82" s="23"/>
      <c r="B82" s="23"/>
    </row>
    <row r="83" spans="1:7" s="12" customFormat="1" x14ac:dyDescent="0.15">
      <c r="A83" s="23"/>
      <c r="B83" s="23"/>
    </row>
    <row r="84" spans="1:7" s="12" customFormat="1" x14ac:dyDescent="0.15">
      <c r="A84" s="23"/>
      <c r="B84" s="24"/>
      <c r="C84" s="27"/>
      <c r="D84" s="27"/>
      <c r="E84" s="27"/>
      <c r="F84" s="27"/>
      <c r="G84" s="27"/>
    </row>
    <row r="85" spans="1:7" s="26" customFormat="1" x14ac:dyDescent="0.15">
      <c r="A85" s="24"/>
      <c r="B85" s="24"/>
      <c r="C85" s="27"/>
      <c r="D85" s="27"/>
      <c r="E85" s="27"/>
      <c r="F85" s="27"/>
      <c r="G85" s="27"/>
    </row>
    <row r="86" spans="1:7" s="12" customFormat="1" x14ac:dyDescent="0.15">
      <c r="A86" s="23"/>
      <c r="B86" s="23"/>
    </row>
    <row r="87" spans="1:7" s="12" customFormat="1" x14ac:dyDescent="0.15">
      <c r="A87" s="23"/>
      <c r="B87" s="23"/>
    </row>
    <row r="88" spans="1:7" s="26" customFormat="1" x14ac:dyDescent="0.15">
      <c r="A88" s="24"/>
      <c r="B88" s="24"/>
      <c r="C88" s="27"/>
      <c r="D88" s="27"/>
      <c r="E88" s="27"/>
      <c r="F88" s="27"/>
      <c r="G88" s="27"/>
    </row>
    <row r="89" spans="1:7" s="12" customFormat="1" x14ac:dyDescent="0.15">
      <c r="A89" s="23"/>
      <c r="B89" s="23"/>
    </row>
    <row r="90" spans="1:7" s="12" customFormat="1" x14ac:dyDescent="0.15">
      <c r="A90" s="23"/>
      <c r="B90" s="25"/>
    </row>
    <row r="91" spans="1:7" s="12" customFormat="1" x14ac:dyDescent="0.15">
      <c r="A91" s="23"/>
      <c r="B91" s="24"/>
      <c r="C91" s="27"/>
      <c r="D91" s="27"/>
      <c r="E91" s="27"/>
      <c r="F91" s="27"/>
      <c r="G91" s="27"/>
    </row>
    <row r="92" spans="1:7" s="12" customFormat="1" x14ac:dyDescent="0.15">
      <c r="A92" s="23"/>
      <c r="B92" s="23"/>
    </row>
    <row r="93" spans="1:7" s="12" customFormat="1" x14ac:dyDescent="0.15">
      <c r="A93" s="23"/>
      <c r="B93" s="25"/>
    </row>
    <row r="94" spans="1:7" s="12" customFormat="1" x14ac:dyDescent="0.15">
      <c r="A94" s="23"/>
      <c r="B94" s="23"/>
    </row>
    <row r="95" spans="1:7" s="12" customFormat="1" x14ac:dyDescent="0.15">
      <c r="A95" s="23"/>
      <c r="B95" s="25"/>
    </row>
    <row r="96" spans="1:7" s="12" customFormat="1" x14ac:dyDescent="0.15">
      <c r="A96" s="23"/>
      <c r="B96" s="24"/>
      <c r="C96" s="27"/>
      <c r="D96" s="27"/>
      <c r="E96" s="27"/>
      <c r="F96" s="27"/>
      <c r="G96" s="27"/>
    </row>
    <row r="97" spans="1:2" s="12" customFormat="1" x14ac:dyDescent="0.15">
      <c r="A97" s="23"/>
      <c r="B97" s="24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5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  <row r="124" spans="1:2" s="12" customFormat="1" x14ac:dyDescent="0.15">
      <c r="A124" s="23"/>
      <c r="B124" s="23"/>
    </row>
    <row r="125" spans="1:2" s="12" customFormat="1" x14ac:dyDescent="0.15">
      <c r="A125" s="23"/>
      <c r="B125" s="23"/>
    </row>
    <row r="126" spans="1:2" s="12" customFormat="1" x14ac:dyDescent="0.15">
      <c r="A126" s="23"/>
      <c r="B126" s="23"/>
    </row>
    <row r="127" spans="1:2" s="12" customFormat="1" x14ac:dyDescent="0.15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"/>
  <sheetViews>
    <sheetView showGridLines="0" zoomScaleSheetLayoutView="100" workbookViewId="0">
      <selection activeCell="B2" sqref="B2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3" width="9.33203125" style="12" bestFit="1" customWidth="1"/>
    <col min="4" max="5" width="9.5" style="12" bestFit="1" customWidth="1"/>
    <col min="6" max="17" width="9.33203125" style="12" bestFit="1" customWidth="1"/>
    <col min="18" max="16384" width="8.83203125" style="12"/>
  </cols>
  <sheetData>
    <row r="1" spans="1:17" s="23" customFormat="1" x14ac:dyDescent="0.15"/>
    <row r="2" spans="1:17" s="23" customFormat="1" x14ac:dyDescent="0.15">
      <c r="B2" s="96" t="s">
        <v>31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15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15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15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15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4" thickBot="1" x14ac:dyDescent="0.2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4" thickTop="1" x14ac:dyDescent="0.15">
      <c r="A10" s="24"/>
      <c r="B10" s="28"/>
      <c r="C10" s="27"/>
      <c r="D10" s="27"/>
      <c r="E10" s="27"/>
      <c r="F10" s="27"/>
      <c r="G10" s="27"/>
    </row>
    <row r="11" spans="1:17" s="26" customFormat="1" x14ac:dyDescent="0.15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4"/>
  <sheetViews>
    <sheetView showGridLines="0" zoomScaleSheetLayoutView="100" workbookViewId="0">
      <selection activeCell="C10" sqref="C10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16384" width="8.83203125" style="12"/>
  </cols>
  <sheetData>
    <row r="1" spans="1:17" s="23" customFormat="1" x14ac:dyDescent="0.15"/>
    <row r="2" spans="1:17" s="23" customFormat="1" x14ac:dyDescent="0.15">
      <c r="B2" s="96" t="s">
        <v>39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15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15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5" x14ac:dyDescent="0.2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4" thickBot="1" x14ac:dyDescent="0.2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4" thickTop="1" x14ac:dyDescent="0.15">
      <c r="A9" s="24"/>
      <c r="B9" s="28"/>
      <c r="C9" s="27"/>
      <c r="D9" s="27"/>
      <c r="E9" s="27"/>
      <c r="F9" s="27"/>
      <c r="G9" s="27"/>
    </row>
    <row r="10" spans="1:17" s="26" customFormat="1" x14ac:dyDescent="0.15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15">
      <c r="B11" s="34"/>
    </row>
    <row r="12" spans="1:17" x14ac:dyDescent="0.15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15">
      <c r="A13" s="24"/>
      <c r="B13" s="31"/>
      <c r="C13" s="27"/>
      <c r="D13" s="27"/>
      <c r="E13" s="27"/>
      <c r="F13" s="27"/>
      <c r="G13" s="27"/>
    </row>
    <row r="14" spans="1:17" x14ac:dyDescent="0.15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showGridLines="0" zoomScaleSheetLayoutView="100" workbookViewId="0">
      <selection activeCell="A2" sqref="A2"/>
    </sheetView>
  </sheetViews>
  <sheetFormatPr baseColWidth="10" defaultColWidth="8.83203125" defaultRowHeight="13" x14ac:dyDescent="0.15"/>
  <cols>
    <col min="1" max="1" width="8.83203125" style="132"/>
    <col min="2" max="2" width="13" style="132" customWidth="1"/>
    <col min="3" max="3" width="15.5" style="132" bestFit="1" customWidth="1"/>
    <col min="4" max="14" width="8.83203125" style="132"/>
    <col min="15" max="15" width="3.6640625" style="132" customWidth="1"/>
    <col min="16" max="16" width="6" style="132" customWidth="1"/>
    <col min="17" max="16384" width="8.83203125" style="132"/>
  </cols>
  <sheetData>
    <row r="1" spans="1:13" customFormat="1" ht="15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5" x14ac:dyDescent="0.2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5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5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15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15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15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15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15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15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15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15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15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15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15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15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15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15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15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15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15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15">
      <c r="A26" s="137" t="s">
        <v>96</v>
      </c>
      <c r="B26" s="138"/>
      <c r="C26" s="149">
        <f>+'WACC Calculation'!C11</f>
        <v>0.114</v>
      </c>
    </row>
    <row r="27" spans="1:13" x14ac:dyDescent="0.15">
      <c r="A27" s="150" t="s">
        <v>104</v>
      </c>
      <c r="B27" s="151"/>
      <c r="C27" s="152">
        <v>0.02</v>
      </c>
    </row>
    <row r="28" spans="1:13" x14ac:dyDescent="0.15">
      <c r="A28" s="153"/>
      <c r="B28" s="154"/>
      <c r="C28" s="143"/>
    </row>
    <row r="29" spans="1:13" x14ac:dyDescent="0.15">
      <c r="A29" s="153"/>
      <c r="B29" s="154"/>
      <c r="C29" s="155"/>
    </row>
    <row r="30" spans="1:13" x14ac:dyDescent="0.15">
      <c r="A30" s="150" t="s">
        <v>105</v>
      </c>
      <c r="B30" s="151"/>
      <c r="C30" s="156">
        <f>(M20*(1+C26))/(C26-C27)</f>
        <v>804.29736837717144</v>
      </c>
    </row>
    <row r="31" spans="1:13" x14ac:dyDescent="0.15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15">
      <c r="A32" s="153"/>
      <c r="B32" s="154"/>
      <c r="C32" s="156"/>
      <c r="F32" s="175"/>
      <c r="G32" s="175"/>
      <c r="H32" s="175"/>
      <c r="I32" s="175"/>
      <c r="J32" s="175"/>
    </row>
    <row r="33" spans="1:21" x14ac:dyDescent="0.15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15">
      <c r="A34" s="153"/>
      <c r="B34" s="154"/>
      <c r="C34" s="156"/>
      <c r="F34" s="175"/>
      <c r="G34" s="175"/>
      <c r="H34" s="175"/>
      <c r="I34" s="175"/>
      <c r="J34" s="175"/>
    </row>
    <row r="35" spans="1:21" x14ac:dyDescent="0.15">
      <c r="A35" s="150" t="s">
        <v>108</v>
      </c>
      <c r="B35" s="151"/>
      <c r="C35" s="158">
        <f>+C31+C33</f>
        <v>569.40764211297449</v>
      </c>
      <c r="D35" s="201"/>
    </row>
    <row r="36" spans="1:21" x14ac:dyDescent="0.15">
      <c r="A36" s="153" t="s">
        <v>109</v>
      </c>
      <c r="B36" s="154"/>
      <c r="C36" s="156">
        <f>+'Balance Sheet'!H23</f>
        <v>234.99599999999981</v>
      </c>
    </row>
    <row r="37" spans="1:21" x14ac:dyDescent="0.15">
      <c r="A37" s="153" t="s">
        <v>110</v>
      </c>
      <c r="B37" s="154"/>
      <c r="C37" s="156">
        <v>0</v>
      </c>
    </row>
    <row r="38" spans="1:21" x14ac:dyDescent="0.15">
      <c r="A38" s="140" t="s">
        <v>111</v>
      </c>
      <c r="B38" s="141"/>
      <c r="C38" s="159">
        <f>+C35-C36</f>
        <v>334.41164211297468</v>
      </c>
    </row>
    <row r="39" spans="1:21" x14ac:dyDescent="0.15">
      <c r="A39" s="144"/>
      <c r="B39" s="144"/>
      <c r="C39" s="12"/>
    </row>
    <row r="40" spans="1:21" x14ac:dyDescent="0.15">
      <c r="A40" s="137" t="s">
        <v>113</v>
      </c>
      <c r="B40" s="138"/>
      <c r="C40" s="139">
        <f>+C35/D8</f>
        <v>14.370181245933543</v>
      </c>
    </row>
    <row r="41" spans="1:21" x14ac:dyDescent="0.15">
      <c r="A41" s="140" t="s">
        <v>114</v>
      </c>
      <c r="B41" s="141"/>
      <c r="C41" s="142">
        <f>+C35/D12</f>
        <v>16.114353781619347</v>
      </c>
    </row>
    <row r="42" spans="1:21" x14ac:dyDescent="0.15">
      <c r="P42" s="243"/>
      <c r="Q42" s="243"/>
      <c r="R42" s="243"/>
      <c r="S42" s="243"/>
      <c r="T42" s="243"/>
      <c r="U42" s="243"/>
    </row>
    <row r="43" spans="1:21" ht="15" customHeight="1" x14ac:dyDescent="0.2">
      <c r="P43"/>
      <c r="Q43" s="242" t="s">
        <v>112</v>
      </c>
      <c r="R43" s="242"/>
      <c r="S43" s="242"/>
      <c r="T43" s="242"/>
      <c r="U43" s="242"/>
    </row>
    <row r="44" spans="1:21" x14ac:dyDescent="0.15">
      <c r="Q44" s="244" t="s">
        <v>96</v>
      </c>
      <c r="R44" s="244"/>
      <c r="S44" s="244"/>
      <c r="T44" s="244"/>
      <c r="U44" s="244"/>
    </row>
    <row r="45" spans="1:21" x14ac:dyDescent="0.15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15">
      <c r="O46" s="241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15">
      <c r="O47" s="241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15">
      <c r="O48" s="241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15">
      <c r="O49" s="241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15">
      <c r="O50" s="241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23"/>
  <sheetViews>
    <sheetView showGridLines="0" zoomScaleSheetLayoutView="100" workbookViewId="0">
      <selection activeCell="H20" sqref="H20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12" width="9.5" style="6" bestFit="1" customWidth="1"/>
    <col min="13" max="16384" width="8.83203125" style="6"/>
  </cols>
  <sheetData>
    <row r="1" spans="1:12" s="2" customFormat="1" x14ac:dyDescent="0.15"/>
    <row r="2" spans="1:12" s="2" customFormat="1" x14ac:dyDescent="0.15">
      <c r="B2" s="89" t="s">
        <v>116</v>
      </c>
      <c r="C2" s="89"/>
      <c r="D2" s="89"/>
    </row>
    <row r="3" spans="1:12" s="2" customFormat="1" x14ac:dyDescent="0.15">
      <c r="B3" s="5"/>
      <c r="D3" s="181" t="s">
        <v>127</v>
      </c>
    </row>
    <row r="4" spans="1:12" s="2" customFormat="1" x14ac:dyDescent="0.15">
      <c r="B4" s="2" t="s">
        <v>120</v>
      </c>
      <c r="D4" s="2">
        <f>'Income Statement'!G89</f>
        <v>39.165999999999968</v>
      </c>
    </row>
    <row r="5" spans="1:12" s="2" customFormat="1" x14ac:dyDescent="0.15">
      <c r="B5" s="2" t="s">
        <v>121</v>
      </c>
      <c r="D5" s="2">
        <f>+'Income Statement'!H89</f>
        <v>39.624249156502799</v>
      </c>
    </row>
    <row r="6" spans="1:12" s="2" customFormat="1" x14ac:dyDescent="0.15">
      <c r="B6" s="2" t="s">
        <v>122</v>
      </c>
      <c r="C6" s="179">
        <v>12</v>
      </c>
    </row>
    <row r="7" spans="1:12" s="2" customFormat="1" x14ac:dyDescent="0.15">
      <c r="B7" s="2" t="s">
        <v>123</v>
      </c>
      <c r="C7" s="179">
        <v>6</v>
      </c>
      <c r="I7" s="2">
        <f>475+213</f>
        <v>688</v>
      </c>
    </row>
    <row r="8" spans="1:12" s="2" customFormat="1" x14ac:dyDescent="0.15">
      <c r="B8" s="2" t="s">
        <v>128</v>
      </c>
      <c r="D8" s="20">
        <f>+D4*C7</f>
        <v>234.99599999999981</v>
      </c>
    </row>
    <row r="9" spans="1:12" s="2" customFormat="1" x14ac:dyDescent="0.15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15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15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15">
      <c r="B12" s="185" t="s">
        <v>129</v>
      </c>
      <c r="C12" s="186"/>
      <c r="D12" s="187">
        <f>+D11-D8</f>
        <v>240.49498987803378</v>
      </c>
    </row>
    <row r="13" spans="1:12" s="2" customFormat="1" x14ac:dyDescent="0.15">
      <c r="B13" s="5"/>
      <c r="D13" s="14">
        <f>D12/D11</f>
        <v>0.50578243331113859</v>
      </c>
    </row>
    <row r="14" spans="1:12" s="2" customFormat="1" x14ac:dyDescent="0.15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15">
      <c r="A15" s="35"/>
      <c r="B15" s="36"/>
    </row>
    <row r="16" spans="1:12" s="37" customFormat="1" x14ac:dyDescent="0.15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15">
      <c r="A17" s="35"/>
      <c r="B17" s="42"/>
    </row>
    <row r="18" spans="1:12" s="37" customFormat="1" x14ac:dyDescent="0.15">
      <c r="A18" s="35"/>
      <c r="B18" s="42" t="s">
        <v>132</v>
      </c>
    </row>
    <row r="19" spans="1:12" s="39" customFormat="1" x14ac:dyDescent="0.15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15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15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15">
      <c r="A22" s="38"/>
      <c r="B22" s="44"/>
    </row>
    <row r="23" spans="1:12" s="39" customFormat="1" ht="14" thickBot="1" x14ac:dyDescent="0.2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4" thickTop="1" x14ac:dyDescent="0.15">
      <c r="A24" s="35"/>
      <c r="B24" s="46"/>
    </row>
    <row r="25" spans="1:12" s="37" customFormat="1" x14ac:dyDescent="0.15">
      <c r="A25" s="35"/>
      <c r="B25" s="42"/>
    </row>
    <row r="26" spans="1:12" s="39" customFormat="1" x14ac:dyDescent="0.15">
      <c r="A26" s="38"/>
      <c r="B26" s="189" t="s">
        <v>124</v>
      </c>
    </row>
    <row r="27" spans="1:12" s="37" customFormat="1" x14ac:dyDescent="0.15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15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15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15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15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4" thickBot="1" x14ac:dyDescent="0.2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4" thickTop="1" x14ac:dyDescent="0.15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15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15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15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15">
      <c r="A37" s="35"/>
      <c r="B37" s="46"/>
    </row>
    <row r="38" spans="1:17" s="37" customFormat="1" x14ac:dyDescent="0.15">
      <c r="A38" s="35"/>
      <c r="B38" s="46"/>
    </row>
    <row r="39" spans="1:17" s="37" customFormat="1" x14ac:dyDescent="0.15">
      <c r="A39" s="35"/>
      <c r="B39" s="44"/>
    </row>
    <row r="40" spans="1:17" s="37" customFormat="1" x14ac:dyDescent="0.15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15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15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15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15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15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4" thickBot="1" x14ac:dyDescent="0.2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4" thickTop="1" x14ac:dyDescent="0.15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15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15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15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15">
      <c r="A51" s="35"/>
      <c r="B51" s="46"/>
    </row>
    <row r="52" spans="1:12" s="37" customFormat="1" x14ac:dyDescent="0.15">
      <c r="A52" s="35"/>
      <c r="B52" s="189" t="s">
        <v>140</v>
      </c>
    </row>
    <row r="53" spans="1:12" s="37" customFormat="1" x14ac:dyDescent="0.15">
      <c r="A53" s="35"/>
      <c r="B53" s="44"/>
    </row>
    <row r="54" spans="1:12" s="37" customFormat="1" x14ac:dyDescent="0.15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15">
      <c r="A55" s="38"/>
      <c r="B55" s="44"/>
    </row>
    <row r="56" spans="1:12" s="37" customFormat="1" x14ac:dyDescent="0.15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15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15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15">
      <c r="A59" s="38"/>
      <c r="B59" s="38"/>
    </row>
    <row r="60" spans="1:12" s="12" customFormat="1" x14ac:dyDescent="0.15">
      <c r="A60" s="23"/>
      <c r="B60" s="23"/>
    </row>
    <row r="61" spans="1:12" s="12" customFormat="1" x14ac:dyDescent="0.15">
      <c r="A61" s="23"/>
      <c r="B61" s="23"/>
    </row>
    <row r="62" spans="1:12" s="12" customFormat="1" x14ac:dyDescent="0.15">
      <c r="A62" s="23"/>
      <c r="B62" s="24"/>
    </row>
    <row r="63" spans="1:12" s="12" customFormat="1" x14ac:dyDescent="0.15">
      <c r="A63" s="23"/>
      <c r="B63" s="23"/>
    </row>
    <row r="64" spans="1:12" s="12" customFormat="1" x14ac:dyDescent="0.15">
      <c r="A64" s="23"/>
      <c r="B64" s="23"/>
    </row>
    <row r="65" spans="1:2" s="26" customFormat="1" x14ac:dyDescent="0.15">
      <c r="A65" s="24"/>
      <c r="B65" s="24"/>
    </row>
    <row r="66" spans="1:2" s="12" customFormat="1" x14ac:dyDescent="0.15">
      <c r="A66" s="23"/>
      <c r="B66" s="23"/>
    </row>
    <row r="67" spans="1:2" s="12" customFormat="1" x14ac:dyDescent="0.15">
      <c r="A67" s="23"/>
      <c r="B67" s="25"/>
    </row>
    <row r="68" spans="1:2" s="12" customFormat="1" x14ac:dyDescent="0.15">
      <c r="A68" s="23"/>
      <c r="B68" s="24"/>
    </row>
    <row r="69" spans="1:2" s="12" customFormat="1" x14ac:dyDescent="0.15">
      <c r="A69" s="23"/>
      <c r="B69" s="23"/>
    </row>
    <row r="70" spans="1:2" s="12" customFormat="1" x14ac:dyDescent="0.15">
      <c r="A70" s="23"/>
      <c r="B70" s="23"/>
    </row>
    <row r="71" spans="1:2" s="12" customFormat="1" x14ac:dyDescent="0.15">
      <c r="A71" s="23"/>
      <c r="B71" s="24"/>
    </row>
    <row r="72" spans="1:2" s="12" customFormat="1" x14ac:dyDescent="0.15">
      <c r="A72" s="23"/>
      <c r="B72" s="23"/>
    </row>
    <row r="73" spans="1:2" s="12" customFormat="1" x14ac:dyDescent="0.15">
      <c r="A73" s="23"/>
      <c r="B73" s="23"/>
    </row>
    <row r="74" spans="1:2" s="12" customFormat="1" x14ac:dyDescent="0.15">
      <c r="A74" s="23"/>
      <c r="B74" s="24"/>
    </row>
    <row r="75" spans="1:2" s="12" customFormat="1" x14ac:dyDescent="0.15">
      <c r="A75" s="23"/>
      <c r="B75" s="23"/>
    </row>
    <row r="76" spans="1:2" s="12" customFormat="1" x14ac:dyDescent="0.15">
      <c r="A76" s="23"/>
      <c r="B76" s="25"/>
    </row>
    <row r="77" spans="1:2" s="26" customFormat="1" x14ac:dyDescent="0.15">
      <c r="A77" s="24"/>
      <c r="B77" s="24"/>
    </row>
    <row r="78" spans="1:2" s="12" customFormat="1" x14ac:dyDescent="0.15">
      <c r="A78" s="23"/>
      <c r="B78" s="23"/>
    </row>
    <row r="79" spans="1:2" s="12" customFormat="1" x14ac:dyDescent="0.15">
      <c r="A79" s="23"/>
      <c r="B79" s="23"/>
    </row>
    <row r="80" spans="1:2" s="12" customFormat="1" x14ac:dyDescent="0.15">
      <c r="A80" s="23"/>
      <c r="B80" s="24"/>
    </row>
    <row r="81" spans="1:2" s="26" customFormat="1" x14ac:dyDescent="0.15">
      <c r="A81" s="24"/>
      <c r="B81" s="24"/>
    </row>
    <row r="82" spans="1:2" s="12" customFormat="1" x14ac:dyDescent="0.15">
      <c r="A82" s="23"/>
      <c r="B82" s="23"/>
    </row>
    <row r="83" spans="1:2" s="12" customFormat="1" x14ac:dyDescent="0.15">
      <c r="A83" s="23"/>
      <c r="B83" s="23"/>
    </row>
    <row r="84" spans="1:2" s="26" customFormat="1" x14ac:dyDescent="0.15">
      <c r="A84" s="24"/>
      <c r="B84" s="24"/>
    </row>
    <row r="85" spans="1:2" s="12" customFormat="1" x14ac:dyDescent="0.15">
      <c r="A85" s="23"/>
      <c r="B85" s="23"/>
    </row>
    <row r="86" spans="1:2" s="12" customFormat="1" x14ac:dyDescent="0.15">
      <c r="A86" s="23"/>
      <c r="B86" s="25"/>
    </row>
    <row r="87" spans="1:2" s="12" customFormat="1" x14ac:dyDescent="0.15">
      <c r="A87" s="23"/>
      <c r="B87" s="24"/>
    </row>
    <row r="88" spans="1:2" s="12" customFormat="1" x14ac:dyDescent="0.15">
      <c r="A88" s="23"/>
      <c r="B88" s="23"/>
    </row>
    <row r="89" spans="1:2" s="12" customFormat="1" x14ac:dyDescent="0.15">
      <c r="A89" s="23"/>
      <c r="B89" s="25"/>
    </row>
    <row r="90" spans="1:2" s="12" customFormat="1" x14ac:dyDescent="0.15">
      <c r="A90" s="23"/>
      <c r="B90" s="23"/>
    </row>
    <row r="91" spans="1:2" s="12" customFormat="1" x14ac:dyDescent="0.15">
      <c r="A91" s="23"/>
      <c r="B91" s="25"/>
    </row>
    <row r="92" spans="1:2" s="12" customFormat="1" x14ac:dyDescent="0.15">
      <c r="A92" s="23"/>
      <c r="B92" s="24"/>
    </row>
    <row r="93" spans="1:2" s="12" customFormat="1" x14ac:dyDescent="0.15">
      <c r="A93" s="23"/>
      <c r="B93" s="24"/>
    </row>
    <row r="94" spans="1:2" s="12" customFormat="1" x14ac:dyDescent="0.15">
      <c r="A94" s="23"/>
      <c r="B94" s="23"/>
    </row>
    <row r="95" spans="1:2" s="12" customFormat="1" x14ac:dyDescent="0.15">
      <c r="A95" s="23"/>
      <c r="B95" s="23"/>
    </row>
    <row r="96" spans="1:2" s="12" customFormat="1" x14ac:dyDescent="0.15">
      <c r="A96" s="23"/>
      <c r="B96" s="25"/>
    </row>
    <row r="97" spans="1:2" s="12" customFormat="1" x14ac:dyDescent="0.15">
      <c r="A97" s="23"/>
      <c r="B97" s="23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3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7"/>
  <sheetViews>
    <sheetView showGridLines="0" tabSelected="1" workbookViewId="0"/>
  </sheetViews>
  <sheetFormatPr baseColWidth="10" defaultRowHeight="16" x14ac:dyDescent="0.2"/>
  <cols>
    <col min="1" max="1" width="4.33203125" style="245" customWidth="1"/>
    <col min="2" max="3" width="3.33203125" style="245" customWidth="1"/>
    <col min="4" max="4" width="72" style="245" customWidth="1"/>
    <col min="5" max="5" width="1.1640625" style="245" customWidth="1"/>
    <col min="6" max="6" width="67.33203125" style="245" customWidth="1"/>
    <col min="7" max="8" width="3.1640625" style="245" customWidth="1"/>
    <col min="9" max="16384" width="10.83203125" style="245"/>
  </cols>
  <sheetData>
    <row r="1" spans="2:8" ht="17" thickBot="1" x14ac:dyDescent="0.25"/>
    <row r="2" spans="2:8" x14ac:dyDescent="0.2">
      <c r="B2" s="246"/>
      <c r="C2" s="247"/>
      <c r="D2" s="247"/>
      <c r="E2" s="247"/>
      <c r="F2" s="247"/>
      <c r="G2" s="247"/>
      <c r="H2" s="248"/>
    </row>
    <row r="3" spans="2:8" x14ac:dyDescent="0.2">
      <c r="B3" s="249"/>
      <c r="C3" s="250"/>
      <c r="D3" s="250"/>
      <c r="E3" s="250"/>
      <c r="F3" s="250"/>
      <c r="G3" s="250"/>
      <c r="H3" s="251"/>
    </row>
    <row r="4" spans="2:8" x14ac:dyDescent="0.2">
      <c r="B4" s="249"/>
      <c r="C4" s="250"/>
      <c r="D4" s="250"/>
      <c r="E4" s="250"/>
      <c r="F4" s="250"/>
      <c r="G4" s="250"/>
      <c r="H4" s="251"/>
    </row>
    <row r="5" spans="2:8" x14ac:dyDescent="0.2">
      <c r="B5" s="249"/>
      <c r="C5" s="250"/>
      <c r="D5" s="250"/>
      <c r="E5" s="250"/>
      <c r="F5" s="250"/>
      <c r="G5" s="250"/>
      <c r="H5" s="251"/>
    </row>
    <row r="6" spans="2:8" x14ac:dyDescent="0.2">
      <c r="B6" s="249"/>
      <c r="C6" s="250"/>
      <c r="D6" s="250"/>
      <c r="E6" s="250"/>
      <c r="F6" s="250"/>
      <c r="G6" s="250"/>
      <c r="H6" s="251"/>
    </row>
    <row r="7" spans="2:8" x14ac:dyDescent="0.2">
      <c r="B7" s="249"/>
      <c r="C7" s="250"/>
      <c r="D7" s="250"/>
      <c r="E7" s="250"/>
      <c r="F7" s="250"/>
      <c r="G7" s="250"/>
      <c r="H7" s="251"/>
    </row>
    <row r="8" spans="2:8" x14ac:dyDescent="0.2">
      <c r="B8" s="249"/>
      <c r="C8" s="250"/>
      <c r="D8" s="250"/>
      <c r="E8" s="250"/>
      <c r="F8" s="250"/>
      <c r="G8" s="250"/>
      <c r="H8" s="251"/>
    </row>
    <row r="9" spans="2:8" x14ac:dyDescent="0.2">
      <c r="B9" s="249"/>
      <c r="C9" s="250"/>
      <c r="D9" s="250"/>
      <c r="E9" s="250"/>
      <c r="F9" s="250"/>
      <c r="G9" s="250"/>
      <c r="H9" s="251"/>
    </row>
    <row r="10" spans="2:8" x14ac:dyDescent="0.2">
      <c r="B10" s="249"/>
      <c r="C10" s="250"/>
      <c r="D10" s="250"/>
      <c r="E10" s="250"/>
      <c r="F10" s="250"/>
      <c r="G10" s="250"/>
      <c r="H10" s="251"/>
    </row>
    <row r="11" spans="2:8" x14ac:dyDescent="0.2">
      <c r="B11" s="249"/>
      <c r="C11" s="250"/>
      <c r="D11" s="250"/>
      <c r="E11" s="250"/>
      <c r="F11" s="250"/>
      <c r="G11" s="250"/>
      <c r="H11" s="251"/>
    </row>
    <row r="12" spans="2:8" x14ac:dyDescent="0.2">
      <c r="B12" s="249"/>
      <c r="C12" s="250"/>
      <c r="D12" s="250"/>
      <c r="E12" s="250"/>
      <c r="F12" s="250"/>
      <c r="G12" s="250"/>
      <c r="H12" s="251"/>
    </row>
    <row r="13" spans="2:8" ht="71" customHeight="1" x14ac:dyDescent="0.2">
      <c r="B13" s="249"/>
      <c r="C13" s="250"/>
      <c r="D13" s="252" t="s">
        <v>198</v>
      </c>
      <c r="E13" s="252"/>
      <c r="F13" s="252"/>
      <c r="G13" s="250"/>
      <c r="H13" s="251"/>
    </row>
    <row r="14" spans="2:8" ht="24" x14ac:dyDescent="0.2">
      <c r="B14" s="249"/>
      <c r="C14" s="250"/>
      <c r="D14" s="253"/>
      <c r="E14" s="253"/>
      <c r="F14" s="253"/>
      <c r="G14" s="250"/>
      <c r="H14" s="251"/>
    </row>
    <row r="15" spans="2:8" ht="24" x14ac:dyDescent="0.3">
      <c r="B15" s="249"/>
      <c r="C15" s="250"/>
      <c r="D15" s="254" t="s">
        <v>199</v>
      </c>
      <c r="E15" s="255"/>
      <c r="F15" s="254" t="s">
        <v>200</v>
      </c>
      <c r="G15" s="250"/>
      <c r="H15" s="251"/>
    </row>
    <row r="16" spans="2:8" ht="5" customHeight="1" x14ac:dyDescent="0.2">
      <c r="B16" s="249"/>
      <c r="C16" s="250"/>
      <c r="D16" s="256"/>
      <c r="E16" s="256"/>
      <c r="F16" s="257"/>
      <c r="G16" s="250"/>
      <c r="H16" s="251"/>
    </row>
    <row r="17" spans="2:8" ht="24" x14ac:dyDescent="0.3">
      <c r="B17" s="249"/>
      <c r="C17" s="250"/>
      <c r="D17" s="258" t="s">
        <v>201</v>
      </c>
      <c r="E17" s="258"/>
      <c r="F17" s="259" t="s">
        <v>202</v>
      </c>
      <c r="G17" s="250"/>
      <c r="H17" s="251"/>
    </row>
    <row r="18" spans="2:8" ht="24" x14ac:dyDescent="0.3">
      <c r="B18" s="249"/>
      <c r="C18" s="250"/>
      <c r="D18" s="259" t="s">
        <v>203</v>
      </c>
      <c r="E18" s="259"/>
      <c r="F18" s="259" t="s">
        <v>204</v>
      </c>
      <c r="G18" s="250"/>
      <c r="H18" s="251"/>
    </row>
    <row r="19" spans="2:8" ht="24" x14ac:dyDescent="0.3">
      <c r="B19" s="249"/>
      <c r="C19" s="250"/>
      <c r="D19" s="259" t="s">
        <v>205</v>
      </c>
      <c r="E19" s="259"/>
      <c r="F19" s="259" t="s">
        <v>206</v>
      </c>
      <c r="G19" s="250"/>
      <c r="H19" s="251"/>
    </row>
    <row r="20" spans="2:8" ht="24" x14ac:dyDescent="0.3">
      <c r="B20" s="249"/>
      <c r="C20" s="250"/>
      <c r="D20" s="259" t="s">
        <v>207</v>
      </c>
      <c r="E20" s="259"/>
      <c r="F20" s="259" t="s">
        <v>208</v>
      </c>
      <c r="G20" s="250"/>
      <c r="H20" s="251"/>
    </row>
    <row r="21" spans="2:8" ht="24" x14ac:dyDescent="0.3">
      <c r="B21" s="249"/>
      <c r="C21" s="250"/>
      <c r="D21" s="259" t="s">
        <v>209</v>
      </c>
      <c r="E21" s="259"/>
      <c r="F21" s="260"/>
      <c r="G21" s="250"/>
      <c r="H21" s="251"/>
    </row>
    <row r="22" spans="2:8" x14ac:dyDescent="0.2">
      <c r="B22" s="261"/>
      <c r="C22" s="262"/>
      <c r="D22" s="256"/>
      <c r="E22" s="256"/>
      <c r="F22" s="263"/>
      <c r="G22" s="250"/>
      <c r="H22" s="251"/>
    </row>
    <row r="23" spans="2:8" x14ac:dyDescent="0.2">
      <c r="B23" s="261"/>
      <c r="C23" s="262"/>
      <c r="D23" s="256"/>
      <c r="E23" s="256"/>
      <c r="F23" s="263"/>
      <c r="G23" s="250"/>
      <c r="H23" s="251"/>
    </row>
    <row r="24" spans="2:8" x14ac:dyDescent="0.2">
      <c r="B24" s="249"/>
      <c r="C24" s="250"/>
      <c r="D24" s="256"/>
      <c r="E24" s="256"/>
      <c r="F24" s="257"/>
      <c r="G24" s="250"/>
      <c r="H24" s="251"/>
    </row>
    <row r="25" spans="2:8" x14ac:dyDescent="0.2">
      <c r="B25" s="249"/>
      <c r="C25" s="250"/>
      <c r="D25" s="256"/>
      <c r="E25" s="256"/>
      <c r="F25" s="257"/>
      <c r="G25" s="250"/>
      <c r="H25" s="251"/>
    </row>
    <row r="26" spans="2:8" x14ac:dyDescent="0.2">
      <c r="B26" s="249"/>
      <c r="C26" s="250"/>
      <c r="D26" s="250"/>
      <c r="E26" s="250"/>
      <c r="F26" s="250"/>
      <c r="G26" s="250"/>
      <c r="H26" s="251"/>
    </row>
    <row r="27" spans="2:8" ht="17" thickBot="1" x14ac:dyDescent="0.25">
      <c r="B27" s="264"/>
      <c r="C27" s="265"/>
      <c r="D27" s="265"/>
      <c r="E27" s="265"/>
      <c r="F27" s="265"/>
      <c r="G27" s="265"/>
      <c r="H27" s="266"/>
    </row>
  </sheetData>
  <mergeCells count="1">
    <mergeCell ref="D13:F13"/>
  </mergeCells>
  <hyperlinks>
    <hyperlink ref="D17" r:id="rId1"/>
    <hyperlink ref="D18" r:id="rId2"/>
    <hyperlink ref="D19" r:id="rId3"/>
    <hyperlink ref="F17" r:id="rId4" display="Interview &amp; Prep Courses (IB, PE, HF, Consulting)"/>
    <hyperlink ref="D20" r:id="rId5" display="WSO Templates (Resume, Networking, Models, etc)"/>
    <hyperlink ref="F18" r:id="rId6" display="Resume Review Service"/>
    <hyperlink ref="F19" r:id="rId7" display="Find a Mentor"/>
    <hyperlink ref="D21" r:id="rId8" display="The Talent Oasis - Land a Job!"/>
    <hyperlink ref="F20" r:id="rId9" display="GMAT/Series 7 Exam Prep Courses"/>
  </hyperlinks>
  <pageMargins left="0.7" right="0.7" top="0.75" bottom="0.75" header="0.3" footer="0.3"/>
  <pageSetup orientation="portrait" horizontalDpi="0" verticalDpi="0"/>
  <drawing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Assumptions</vt:lpstr>
      <vt:lpstr>Income Statement</vt:lpstr>
      <vt:lpstr>Balance Sheet</vt:lpstr>
      <vt:lpstr>Cash Flow Statement</vt:lpstr>
      <vt:lpstr>PPE Schedule</vt:lpstr>
      <vt:lpstr>Debt Schedule</vt:lpstr>
      <vt:lpstr>DCF</vt:lpstr>
      <vt:lpstr>LBO Modelling</vt:lpstr>
      <vt:lpstr>WSO Cover Page</vt:lpstr>
      <vt:lpstr>FCFE Valuation</vt:lpstr>
      <vt:lpstr>PE Returns analysis</vt:lpstr>
      <vt:lpstr>WACC Calculation</vt:lpstr>
      <vt:lpstr>Football Field</vt:lpstr>
      <vt:lpstr>Charts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Microsoft Office User</cp:lastModifiedBy>
  <cp:lastPrinted>2016-03-20T15:32:52Z</cp:lastPrinted>
  <dcterms:created xsi:type="dcterms:W3CDTF">2016-03-20T09:22:44Z</dcterms:created>
  <dcterms:modified xsi:type="dcterms:W3CDTF">2018-10-22T05:33:19Z</dcterms:modified>
</cp:coreProperties>
</file>