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057C309B-B2D0-4EF5-AA65-39FAF87A1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bt Modeling" sheetId="1" r:id="rId1"/>
    <sheet name="1 Month Term SOFR Forward Cur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8" i="1" l="1"/>
  <c r="AP18" i="1"/>
  <c r="AO18" i="1"/>
  <c r="AD18" i="1"/>
  <c r="AC18" i="1"/>
  <c r="R18" i="1"/>
  <c r="Q18" i="1"/>
  <c r="BA17" i="1"/>
  <c r="AZ17" i="1"/>
  <c r="AZ18" i="1" s="1"/>
  <c r="AY17" i="1"/>
  <c r="AY18" i="1" s="1"/>
  <c r="AX17" i="1"/>
  <c r="AX18" i="1" s="1"/>
  <c r="AW17" i="1"/>
  <c r="AW18" i="1" s="1"/>
  <c r="AV17" i="1"/>
  <c r="AV18" i="1" s="1"/>
  <c r="AU17" i="1"/>
  <c r="AU18" i="1" s="1"/>
  <c r="AT17" i="1"/>
  <c r="AT18" i="1" s="1"/>
  <c r="AS17" i="1"/>
  <c r="AS18" i="1" s="1"/>
  <c r="AR17" i="1"/>
  <c r="AR18" i="1" s="1"/>
  <c r="AQ17" i="1"/>
  <c r="AQ18" i="1" s="1"/>
  <c r="AP17" i="1"/>
  <c r="AO17" i="1"/>
  <c r="AN17" i="1"/>
  <c r="AN18" i="1" s="1"/>
  <c r="AM17" i="1"/>
  <c r="AM18" i="1" s="1"/>
  <c r="AL17" i="1"/>
  <c r="AL18" i="1" s="1"/>
  <c r="AK17" i="1"/>
  <c r="AK18" i="1" s="1"/>
  <c r="AJ17" i="1"/>
  <c r="AJ18" i="1" s="1"/>
  <c r="AI17" i="1"/>
  <c r="AI18" i="1" s="1"/>
  <c r="AH17" i="1"/>
  <c r="AH18" i="1" s="1"/>
  <c r="AG17" i="1"/>
  <c r="AG18" i="1" s="1"/>
  <c r="AF17" i="1"/>
  <c r="AF18" i="1" s="1"/>
  <c r="AE17" i="1"/>
  <c r="AE18" i="1" s="1"/>
  <c r="AD17" i="1"/>
  <c r="AC17" i="1"/>
  <c r="AB17" i="1"/>
  <c r="AB18" i="1" s="1"/>
  <c r="AA17" i="1"/>
  <c r="AA18" i="1" s="1"/>
  <c r="Z17" i="1"/>
  <c r="Z18" i="1" s="1"/>
  <c r="Y17" i="1"/>
  <c r="Y18" i="1" s="1"/>
  <c r="X17" i="1"/>
  <c r="X18" i="1" s="1"/>
  <c r="W17" i="1"/>
  <c r="W18" i="1" s="1"/>
  <c r="V17" i="1"/>
  <c r="V18" i="1" s="1"/>
  <c r="U17" i="1"/>
  <c r="U18" i="1" s="1"/>
  <c r="T17" i="1"/>
  <c r="T18" i="1" s="1"/>
  <c r="S17" i="1"/>
  <c r="S18" i="1" s="1"/>
  <c r="R17" i="1"/>
  <c r="Q17" i="1"/>
  <c r="P17" i="1"/>
  <c r="P18" i="1" s="1"/>
  <c r="O17" i="1"/>
  <c r="O18" i="1" s="1"/>
  <c r="N17" i="1"/>
  <c r="N18" i="1" s="1"/>
  <c r="M17" i="1"/>
  <c r="M18" i="1" s="1"/>
  <c r="L17" i="1"/>
  <c r="L18" i="1" s="1"/>
  <c r="K17" i="1"/>
  <c r="K18" i="1" s="1"/>
  <c r="J17" i="1"/>
  <c r="J18" i="1" s="1"/>
  <c r="I17" i="1"/>
  <c r="I18" i="1" s="1"/>
  <c r="H17" i="1"/>
  <c r="H18" i="1" s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9" i="1"/>
  <c r="H14" i="1" s="1"/>
  <c r="G15" i="1"/>
  <c r="G14" i="1"/>
  <c r="F19" i="1"/>
  <c r="F16" i="1"/>
  <c r="G18" i="1"/>
  <c r="G16" i="1" s="1"/>
  <c r="F18" i="1"/>
  <c r="G17" i="1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F15" i="1"/>
  <c r="F14" i="1"/>
  <c r="F11" i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AS11" i="1" s="1"/>
  <c r="AT11" i="1" s="1"/>
  <c r="AU11" i="1" s="1"/>
  <c r="AV11" i="1" s="1"/>
  <c r="AW11" i="1" s="1"/>
  <c r="AX11" i="1" s="1"/>
  <c r="AY11" i="1" s="1"/>
  <c r="AZ11" i="1" s="1"/>
  <c r="BA11" i="1" s="1"/>
  <c r="F10" i="1"/>
  <c r="G9" i="1"/>
  <c r="G10" i="1" s="1"/>
  <c r="C3" i="1"/>
  <c r="C5" i="1"/>
  <c r="H16" i="1" l="1"/>
  <c r="H19" i="1"/>
  <c r="I14" i="1" s="1"/>
  <c r="F17" i="1"/>
  <c r="H9" i="1"/>
  <c r="I16" i="1" l="1"/>
  <c r="I19" i="1"/>
  <c r="J14" i="1" s="1"/>
  <c r="I9" i="1"/>
  <c r="H10" i="1"/>
  <c r="J16" i="1" l="1"/>
  <c r="J19" i="1"/>
  <c r="K14" i="1" s="1"/>
  <c r="J9" i="1"/>
  <c r="I10" i="1"/>
  <c r="K16" i="1" l="1"/>
  <c r="K19" i="1"/>
  <c r="L14" i="1" s="1"/>
  <c r="K9" i="1"/>
  <c r="J10" i="1"/>
  <c r="L19" i="1" l="1"/>
  <c r="M14" i="1" s="1"/>
  <c r="L16" i="1"/>
  <c r="L9" i="1"/>
  <c r="K10" i="1"/>
  <c r="M19" i="1" l="1"/>
  <c r="N14" i="1" s="1"/>
  <c r="M16" i="1"/>
  <c r="M9" i="1"/>
  <c r="L10" i="1"/>
  <c r="N19" i="1" l="1"/>
  <c r="O14" i="1" s="1"/>
  <c r="N16" i="1"/>
  <c r="N9" i="1"/>
  <c r="M10" i="1"/>
  <c r="O19" i="1" l="1"/>
  <c r="P14" i="1" s="1"/>
  <c r="O16" i="1"/>
  <c r="O9" i="1"/>
  <c r="N10" i="1"/>
  <c r="P19" i="1" l="1"/>
  <c r="Q14" i="1" s="1"/>
  <c r="P16" i="1"/>
  <c r="P9" i="1"/>
  <c r="O10" i="1"/>
  <c r="Q19" i="1" l="1"/>
  <c r="R14" i="1" s="1"/>
  <c r="Q16" i="1"/>
  <c r="Q9" i="1"/>
  <c r="P10" i="1"/>
  <c r="R16" i="1" l="1"/>
  <c r="R19" i="1"/>
  <c r="S14" i="1" s="1"/>
  <c r="R9" i="1"/>
  <c r="Q10" i="1"/>
  <c r="S19" i="1" l="1"/>
  <c r="T14" i="1" s="1"/>
  <c r="S16" i="1"/>
  <c r="S9" i="1"/>
  <c r="R10" i="1"/>
  <c r="T16" i="1" l="1"/>
  <c r="T19" i="1"/>
  <c r="U14" i="1" s="1"/>
  <c r="T9" i="1"/>
  <c r="S10" i="1"/>
  <c r="U16" i="1" l="1"/>
  <c r="U19" i="1"/>
  <c r="V14" i="1" s="1"/>
  <c r="U9" i="1"/>
  <c r="T10" i="1"/>
  <c r="V16" i="1" l="1"/>
  <c r="V19" i="1"/>
  <c r="W14" i="1" s="1"/>
  <c r="V9" i="1"/>
  <c r="U10" i="1"/>
  <c r="W16" i="1" l="1"/>
  <c r="W19" i="1"/>
  <c r="X14" i="1" s="1"/>
  <c r="W9" i="1"/>
  <c r="V10" i="1"/>
  <c r="X19" i="1" l="1"/>
  <c r="Y14" i="1" s="1"/>
  <c r="X16" i="1"/>
  <c r="X9" i="1"/>
  <c r="W10" i="1"/>
  <c r="Y19" i="1" l="1"/>
  <c r="Z14" i="1" s="1"/>
  <c r="Y16" i="1"/>
  <c r="Y9" i="1"/>
  <c r="X10" i="1"/>
  <c r="Z19" i="1" l="1"/>
  <c r="AA14" i="1" s="1"/>
  <c r="Z16" i="1"/>
  <c r="Z9" i="1"/>
  <c r="Y10" i="1"/>
  <c r="AA19" i="1" l="1"/>
  <c r="AB14" i="1" s="1"/>
  <c r="AA16" i="1"/>
  <c r="AA9" i="1"/>
  <c r="Z10" i="1"/>
  <c r="AB19" i="1" l="1"/>
  <c r="AC14" i="1" s="1"/>
  <c r="AB16" i="1"/>
  <c r="AB9" i="1"/>
  <c r="AA10" i="1"/>
  <c r="AC19" i="1" l="1"/>
  <c r="AD14" i="1" s="1"/>
  <c r="AC16" i="1"/>
  <c r="AC9" i="1"/>
  <c r="AB10" i="1"/>
  <c r="AD16" i="1" l="1"/>
  <c r="AD19" i="1"/>
  <c r="AE14" i="1" s="1"/>
  <c r="AD9" i="1"/>
  <c r="AC10" i="1"/>
  <c r="AE16" i="1" l="1"/>
  <c r="AE19" i="1"/>
  <c r="AF14" i="1" s="1"/>
  <c r="AE9" i="1"/>
  <c r="AD10" i="1"/>
  <c r="AF16" i="1" l="1"/>
  <c r="AF19" i="1"/>
  <c r="AG14" i="1" s="1"/>
  <c r="AF9" i="1"/>
  <c r="AE10" i="1"/>
  <c r="AG16" i="1" l="1"/>
  <c r="AG19" i="1"/>
  <c r="AH14" i="1" s="1"/>
  <c r="AG9" i="1"/>
  <c r="AF10" i="1"/>
  <c r="AH16" i="1" l="1"/>
  <c r="AH19" i="1"/>
  <c r="AI14" i="1" s="1"/>
  <c r="AH9" i="1"/>
  <c r="AG10" i="1"/>
  <c r="AI16" i="1" l="1"/>
  <c r="AI19" i="1"/>
  <c r="AJ14" i="1" s="1"/>
  <c r="AI9" i="1"/>
  <c r="AH10" i="1"/>
  <c r="AJ19" i="1" l="1"/>
  <c r="AK14" i="1" s="1"/>
  <c r="AJ16" i="1"/>
  <c r="AJ9" i="1"/>
  <c r="AI10" i="1"/>
  <c r="AK19" i="1" l="1"/>
  <c r="AL14" i="1" s="1"/>
  <c r="AK16" i="1"/>
  <c r="AK9" i="1"/>
  <c r="AJ10" i="1"/>
  <c r="AL19" i="1" l="1"/>
  <c r="AM14" i="1" s="1"/>
  <c r="AL16" i="1"/>
  <c r="AL9" i="1"/>
  <c r="AK10" i="1"/>
  <c r="AM19" i="1" l="1"/>
  <c r="AN14" i="1" s="1"/>
  <c r="AM16" i="1"/>
  <c r="AM9" i="1"/>
  <c r="AL10" i="1"/>
  <c r="AN19" i="1" l="1"/>
  <c r="AO14" i="1" s="1"/>
  <c r="AN16" i="1"/>
  <c r="AN9" i="1"/>
  <c r="AM10" i="1"/>
  <c r="AO19" i="1" l="1"/>
  <c r="AP14" i="1" s="1"/>
  <c r="AO16" i="1"/>
  <c r="AO9" i="1"/>
  <c r="AN10" i="1"/>
  <c r="AP16" i="1" l="1"/>
  <c r="AP19" i="1"/>
  <c r="AQ14" i="1" s="1"/>
  <c r="AP9" i="1"/>
  <c r="AO10" i="1"/>
  <c r="AQ16" i="1" l="1"/>
  <c r="AQ19" i="1"/>
  <c r="AR14" i="1" s="1"/>
  <c r="AQ9" i="1"/>
  <c r="AP10" i="1"/>
  <c r="AR16" i="1" l="1"/>
  <c r="AR19" i="1"/>
  <c r="AS14" i="1" s="1"/>
  <c r="AQ10" i="1"/>
  <c r="AR9" i="1"/>
  <c r="AS16" i="1" l="1"/>
  <c r="AS19" i="1"/>
  <c r="AT14" i="1" s="1"/>
  <c r="AS9" i="1"/>
  <c r="AR10" i="1"/>
  <c r="AT16" i="1" l="1"/>
  <c r="AT19" i="1"/>
  <c r="AU14" i="1" s="1"/>
  <c r="AT9" i="1"/>
  <c r="AS10" i="1"/>
  <c r="AU16" i="1" l="1"/>
  <c r="AU19" i="1"/>
  <c r="AV14" i="1" s="1"/>
  <c r="AU9" i="1"/>
  <c r="AT10" i="1"/>
  <c r="AV19" i="1" l="1"/>
  <c r="AW14" i="1" s="1"/>
  <c r="AV16" i="1"/>
  <c r="AV9" i="1"/>
  <c r="AU10" i="1"/>
  <c r="AW19" i="1" l="1"/>
  <c r="AX14" i="1" s="1"/>
  <c r="AW16" i="1"/>
  <c r="AW9" i="1"/>
  <c r="AV10" i="1"/>
  <c r="AX19" i="1" l="1"/>
  <c r="AY14" i="1" s="1"/>
  <c r="AX16" i="1"/>
  <c r="AX9" i="1"/>
  <c r="AW10" i="1"/>
  <c r="AY19" i="1" l="1"/>
  <c r="AZ14" i="1" s="1"/>
  <c r="AY16" i="1"/>
  <c r="AY9" i="1"/>
  <c r="AX10" i="1"/>
  <c r="AZ19" i="1" l="1"/>
  <c r="BA14" i="1" s="1"/>
  <c r="AZ16" i="1"/>
  <c r="AZ9" i="1"/>
  <c r="AY10" i="1"/>
  <c r="BA19" i="1" l="1"/>
  <c r="BA16" i="1"/>
  <c r="BA9" i="1"/>
  <c r="BA10" i="1" s="1"/>
  <c r="AZ10" i="1"/>
</calcChain>
</file>

<file path=xl/sharedStrings.xml><?xml version="1.0" encoding="utf-8"?>
<sst xmlns="http://schemas.openxmlformats.org/spreadsheetml/2006/main" count="67" uniqueCount="20">
  <si>
    <t>Loan Amount</t>
  </si>
  <si>
    <t>https://www.chathamfinancial.com/technology/us-forward-curves</t>
  </si>
  <si>
    <t>For the latest rates, please visit:</t>
  </si>
  <si>
    <t>11/7/2022</t>
  </si>
  <si>
    <t>1 Month Term SOFR Forward Curve</t>
  </si>
  <si>
    <t>Date</t>
  </si>
  <si>
    <t>Term (Months)</t>
  </si>
  <si>
    <t>Interest Rate</t>
  </si>
  <si>
    <t>I/O Period (Months)</t>
  </si>
  <si>
    <t>Operating Month</t>
  </si>
  <si>
    <t>Month</t>
  </si>
  <si>
    <t>Loan Closed</t>
  </si>
  <si>
    <t>x</t>
  </si>
  <si>
    <t>Debt Service</t>
  </si>
  <si>
    <t xml:space="preserve">    Beginning Principal Balance</t>
  </si>
  <si>
    <t xml:space="preserve">    Principal Payment</t>
  </si>
  <si>
    <t xml:space="preserve">    Interest Payment</t>
  </si>
  <si>
    <t xml:space="preserve">    Forward Rate (1-month SOFR)</t>
  </si>
  <si>
    <t xml:space="preserve">    Effective Rate</t>
  </si>
  <si>
    <t xml:space="preserve">    Ending Principal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</si>
</sst>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1-month SOFR +&quot;\ 0.00%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u/>
      <sz val="11"/>
      <color rgb="FF007CBA"/>
      <name val="Calibri"/>
      <family val="2"/>
    </font>
    <font>
      <b/>
      <sz val="16"/>
      <name val="Calibri"/>
      <family val="2"/>
    </font>
    <font>
      <sz val="11"/>
      <color rgb="FFFFFFFF"/>
      <name val="Calibri"/>
      <family val="2"/>
    </font>
    <font>
      <sz val="11"/>
      <color rgb="FF0000CC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E3E3E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3E3E3E"/>
      </right>
      <top/>
      <bottom style="medium">
        <color rgb="FF3E3E3E"/>
      </bottom>
      <diagonal/>
    </border>
    <border>
      <left style="medium">
        <color rgb="FF3E3E3E"/>
      </left>
      <right/>
      <top/>
      <bottom style="medium">
        <color rgb="FF3E3E3E"/>
      </bottom>
      <diagonal/>
    </border>
    <border>
      <left/>
      <right style="medium">
        <color rgb="FF3E3E3E"/>
      </right>
      <top/>
      <bottom/>
      <diagonal/>
    </border>
    <border>
      <left style="medium">
        <color rgb="FF3E3E3E"/>
      </left>
      <right/>
      <top/>
      <bottom/>
      <diagonal/>
    </border>
    <border>
      <left/>
      <right style="medium">
        <color rgb="FF3E3E3E"/>
      </right>
      <top style="medium">
        <color rgb="FF3E3E3E"/>
      </top>
      <bottom/>
      <diagonal/>
    </border>
    <border>
      <left style="medium">
        <color rgb="FF3E3E3E"/>
      </left>
      <right/>
      <top style="medium">
        <color rgb="FF3E3E3E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0">
    <xf numFmtId="0" fontId="0" fillId="0" borderId="0" xfId="0"/>
    <xf numFmtId="0" fontId="2" fillId="0" borderId="0" xfId="0" applyFont="1"/>
    <xf numFmtId="0" fontId="3" fillId="0" borderId="0" xfId="1" applyAlignment="1"/>
    <xf numFmtId="10" fontId="4" fillId="0" borderId="1" xfId="1" applyNumberFormat="1" applyFont="1" applyBorder="1" applyAlignment="1">
      <alignment horizontal="center" vertical="center"/>
    </xf>
    <xf numFmtId="14" fontId="4" fillId="0" borderId="2" xfId="1" applyNumberFormat="1" applyFont="1" applyBorder="1" applyAlignment="1"/>
    <xf numFmtId="10" fontId="4" fillId="0" borderId="3" xfId="1" applyNumberFormat="1" applyFont="1" applyBorder="1" applyAlignment="1">
      <alignment horizontal="center" vertical="center"/>
    </xf>
    <xf numFmtId="14" fontId="4" fillId="0" borderId="4" xfId="1" applyNumberFormat="1" applyFont="1" applyBorder="1" applyAlignment="1"/>
    <xf numFmtId="0" fontId="5" fillId="0" borderId="0" xfId="1" applyFont="1" applyAlignment="1"/>
    <xf numFmtId="0" fontId="4" fillId="0" borderId="0" xfId="1" applyFont="1" applyAlignment="1"/>
    <xf numFmtId="14" fontId="4" fillId="0" borderId="0" xfId="1" applyNumberFormat="1" applyFont="1" applyAlignment="1">
      <alignment vertical="center" shrinkToFit="1"/>
    </xf>
    <xf numFmtId="0" fontId="6" fillId="0" borderId="0" xfId="1" applyFont="1">
      <alignment vertical="center"/>
    </xf>
    <xf numFmtId="0" fontId="7" fillId="2" borderId="5" xfId="1" applyFont="1" applyFill="1" applyBorder="1" applyAlignment="1"/>
    <xf numFmtId="0" fontId="7" fillId="2" borderId="6" xfId="1" applyFont="1" applyFill="1" applyBorder="1" applyAlignment="1"/>
    <xf numFmtId="6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9" fillId="0" borderId="0" xfId="0" applyNumberFormat="1" applyFont="1" applyAlignment="1">
      <alignment horizontal="center"/>
    </xf>
    <xf numFmtId="0" fontId="0" fillId="0" borderId="0" xfId="0" quotePrefix="1"/>
    <xf numFmtId="6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7" xfId="0" applyFont="1" applyBorder="1"/>
    <xf numFmtId="0" fontId="0" fillId="0" borderId="7" xfId="0" applyBorder="1"/>
    <xf numFmtId="0" fontId="0" fillId="3" borderId="0" xfId="0" quotePrefix="1" applyFill="1"/>
    <xf numFmtId="6" fontId="0" fillId="3" borderId="0" xfId="0" applyNumberFormat="1" applyFill="1" applyAlignment="1">
      <alignment horizontal="center"/>
    </xf>
    <xf numFmtId="0" fontId="1" fillId="0" borderId="0" xfId="0" quotePrefix="1" applyFont="1"/>
    <xf numFmtId="10" fontId="1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2A6DA1AB-5F12-4869-840B-FBABFA9C91D2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/>
            </a:pPr>
            <a:r>
              <a:rPr lang="en-US" sz="2000" b="1" i="0" u="none" baseline="0"/>
              <a:t>1 Month Term SOFR Forward Curve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 Month Term SOFR Forward Curve</c:v>
          </c:tx>
          <c:spPr>
            <a:ln>
              <a:solidFill>
                <a:srgbClr val="004578"/>
              </a:solidFill>
            </a:ln>
          </c:spPr>
          <c:marker>
            <c:symbol val="none"/>
          </c:marker>
          <c:cat>
            <c:numRef>
              <c:f>'1 Month Term SOFR Forward Curve'!$P$3:$P$123</c:f>
              <c:numCache>
                <c:formatCode>m/d/yyyy</c:formatCode>
                <c:ptCount val="121"/>
                <c:pt idx="0">
                  <c:v>44874</c:v>
                </c:pt>
                <c:pt idx="1">
                  <c:v>44904</c:v>
                </c:pt>
                <c:pt idx="2">
                  <c:v>44935</c:v>
                </c:pt>
                <c:pt idx="3">
                  <c:v>44966</c:v>
                </c:pt>
                <c:pt idx="4">
                  <c:v>44994</c:v>
                </c:pt>
                <c:pt idx="5">
                  <c:v>45026</c:v>
                </c:pt>
                <c:pt idx="6">
                  <c:v>45055</c:v>
                </c:pt>
                <c:pt idx="7">
                  <c:v>45086</c:v>
                </c:pt>
                <c:pt idx="8">
                  <c:v>45117</c:v>
                </c:pt>
                <c:pt idx="9">
                  <c:v>45147</c:v>
                </c:pt>
                <c:pt idx="10">
                  <c:v>45180</c:v>
                </c:pt>
                <c:pt idx="11">
                  <c:v>45208</c:v>
                </c:pt>
                <c:pt idx="12">
                  <c:v>45239</c:v>
                </c:pt>
                <c:pt idx="13">
                  <c:v>45271</c:v>
                </c:pt>
                <c:pt idx="14">
                  <c:v>45300</c:v>
                </c:pt>
                <c:pt idx="15">
                  <c:v>45331</c:v>
                </c:pt>
                <c:pt idx="16">
                  <c:v>45362</c:v>
                </c:pt>
                <c:pt idx="17">
                  <c:v>45391</c:v>
                </c:pt>
                <c:pt idx="18">
                  <c:v>45421</c:v>
                </c:pt>
                <c:pt idx="19">
                  <c:v>45453</c:v>
                </c:pt>
                <c:pt idx="20">
                  <c:v>45482</c:v>
                </c:pt>
                <c:pt idx="21">
                  <c:v>45513</c:v>
                </c:pt>
                <c:pt idx="22">
                  <c:v>45544</c:v>
                </c:pt>
                <c:pt idx="23">
                  <c:v>45574</c:v>
                </c:pt>
                <c:pt idx="24">
                  <c:v>45607</c:v>
                </c:pt>
                <c:pt idx="25">
                  <c:v>45635</c:v>
                </c:pt>
                <c:pt idx="26">
                  <c:v>45666</c:v>
                </c:pt>
                <c:pt idx="27">
                  <c:v>45698</c:v>
                </c:pt>
                <c:pt idx="28">
                  <c:v>45726</c:v>
                </c:pt>
                <c:pt idx="29">
                  <c:v>45756</c:v>
                </c:pt>
                <c:pt idx="30">
                  <c:v>45786</c:v>
                </c:pt>
                <c:pt idx="31">
                  <c:v>45817</c:v>
                </c:pt>
                <c:pt idx="32">
                  <c:v>45847</c:v>
                </c:pt>
                <c:pt idx="33">
                  <c:v>45880</c:v>
                </c:pt>
                <c:pt idx="34">
                  <c:v>45909</c:v>
                </c:pt>
                <c:pt idx="35">
                  <c:v>45939</c:v>
                </c:pt>
                <c:pt idx="36">
                  <c:v>45971</c:v>
                </c:pt>
                <c:pt idx="37">
                  <c:v>46000</c:v>
                </c:pt>
                <c:pt idx="38">
                  <c:v>46031</c:v>
                </c:pt>
                <c:pt idx="39">
                  <c:v>46062</c:v>
                </c:pt>
                <c:pt idx="40">
                  <c:v>46090</c:v>
                </c:pt>
                <c:pt idx="41">
                  <c:v>46121</c:v>
                </c:pt>
                <c:pt idx="42">
                  <c:v>46153</c:v>
                </c:pt>
                <c:pt idx="43">
                  <c:v>46182</c:v>
                </c:pt>
                <c:pt idx="44">
                  <c:v>46212</c:v>
                </c:pt>
                <c:pt idx="45">
                  <c:v>46244</c:v>
                </c:pt>
                <c:pt idx="46">
                  <c:v>46274</c:v>
                </c:pt>
                <c:pt idx="47">
                  <c:v>46304</c:v>
                </c:pt>
                <c:pt idx="48">
                  <c:v>46335</c:v>
                </c:pt>
                <c:pt idx="49">
                  <c:v>46365</c:v>
                </c:pt>
                <c:pt idx="50">
                  <c:v>46398</c:v>
                </c:pt>
                <c:pt idx="51">
                  <c:v>46427</c:v>
                </c:pt>
                <c:pt idx="52">
                  <c:v>46455</c:v>
                </c:pt>
                <c:pt idx="53">
                  <c:v>46486</c:v>
                </c:pt>
                <c:pt idx="54">
                  <c:v>46517</c:v>
                </c:pt>
                <c:pt idx="55">
                  <c:v>46547</c:v>
                </c:pt>
                <c:pt idx="56">
                  <c:v>46577</c:v>
                </c:pt>
                <c:pt idx="57">
                  <c:v>46608</c:v>
                </c:pt>
                <c:pt idx="58">
                  <c:v>46639</c:v>
                </c:pt>
                <c:pt idx="59">
                  <c:v>46671</c:v>
                </c:pt>
                <c:pt idx="60">
                  <c:v>46700</c:v>
                </c:pt>
                <c:pt idx="61">
                  <c:v>46730</c:v>
                </c:pt>
                <c:pt idx="62">
                  <c:v>46762</c:v>
                </c:pt>
                <c:pt idx="63">
                  <c:v>46792</c:v>
                </c:pt>
                <c:pt idx="64">
                  <c:v>46821</c:v>
                </c:pt>
                <c:pt idx="65">
                  <c:v>46853</c:v>
                </c:pt>
                <c:pt idx="66">
                  <c:v>46882</c:v>
                </c:pt>
                <c:pt idx="67">
                  <c:v>46913</c:v>
                </c:pt>
                <c:pt idx="68">
                  <c:v>46944</c:v>
                </c:pt>
                <c:pt idx="69">
                  <c:v>46974</c:v>
                </c:pt>
                <c:pt idx="70">
                  <c:v>47007</c:v>
                </c:pt>
                <c:pt idx="71">
                  <c:v>47035</c:v>
                </c:pt>
                <c:pt idx="72">
                  <c:v>47066</c:v>
                </c:pt>
                <c:pt idx="73">
                  <c:v>47098</c:v>
                </c:pt>
                <c:pt idx="74">
                  <c:v>47127</c:v>
                </c:pt>
                <c:pt idx="75">
                  <c:v>47158</c:v>
                </c:pt>
                <c:pt idx="76">
                  <c:v>47186</c:v>
                </c:pt>
                <c:pt idx="77">
                  <c:v>47217</c:v>
                </c:pt>
                <c:pt idx="78">
                  <c:v>47247</c:v>
                </c:pt>
                <c:pt idx="79">
                  <c:v>47280</c:v>
                </c:pt>
                <c:pt idx="80">
                  <c:v>47308</c:v>
                </c:pt>
                <c:pt idx="81">
                  <c:v>47339</c:v>
                </c:pt>
                <c:pt idx="82">
                  <c:v>47371</c:v>
                </c:pt>
                <c:pt idx="83">
                  <c:v>47400</c:v>
                </c:pt>
                <c:pt idx="84">
                  <c:v>47431</c:v>
                </c:pt>
                <c:pt idx="85">
                  <c:v>47462</c:v>
                </c:pt>
                <c:pt idx="86">
                  <c:v>47492</c:v>
                </c:pt>
                <c:pt idx="87">
                  <c:v>47525</c:v>
                </c:pt>
                <c:pt idx="88">
                  <c:v>47553</c:v>
                </c:pt>
                <c:pt idx="89">
                  <c:v>47582</c:v>
                </c:pt>
                <c:pt idx="90">
                  <c:v>47612</c:v>
                </c:pt>
                <c:pt idx="91">
                  <c:v>47644</c:v>
                </c:pt>
                <c:pt idx="92">
                  <c:v>47673</c:v>
                </c:pt>
                <c:pt idx="93">
                  <c:v>47704</c:v>
                </c:pt>
                <c:pt idx="94">
                  <c:v>47735</c:v>
                </c:pt>
                <c:pt idx="95">
                  <c:v>47765</c:v>
                </c:pt>
                <c:pt idx="96">
                  <c:v>47798</c:v>
                </c:pt>
                <c:pt idx="97">
                  <c:v>47826</c:v>
                </c:pt>
                <c:pt idx="98">
                  <c:v>47857</c:v>
                </c:pt>
                <c:pt idx="99">
                  <c:v>47889</c:v>
                </c:pt>
                <c:pt idx="100">
                  <c:v>47917</c:v>
                </c:pt>
                <c:pt idx="101">
                  <c:v>47947</c:v>
                </c:pt>
                <c:pt idx="102">
                  <c:v>47977</c:v>
                </c:pt>
                <c:pt idx="103">
                  <c:v>48008</c:v>
                </c:pt>
                <c:pt idx="104">
                  <c:v>48038</c:v>
                </c:pt>
                <c:pt idx="105">
                  <c:v>48071</c:v>
                </c:pt>
                <c:pt idx="106">
                  <c:v>48100</c:v>
                </c:pt>
                <c:pt idx="107">
                  <c:v>48130</c:v>
                </c:pt>
                <c:pt idx="108">
                  <c:v>48162</c:v>
                </c:pt>
                <c:pt idx="109">
                  <c:v>48191</c:v>
                </c:pt>
                <c:pt idx="110">
                  <c:v>48222</c:v>
                </c:pt>
                <c:pt idx="111">
                  <c:v>48253</c:v>
                </c:pt>
                <c:pt idx="112">
                  <c:v>48282</c:v>
                </c:pt>
                <c:pt idx="113">
                  <c:v>48313</c:v>
                </c:pt>
                <c:pt idx="114">
                  <c:v>48344</c:v>
                </c:pt>
                <c:pt idx="115">
                  <c:v>48374</c:v>
                </c:pt>
                <c:pt idx="116">
                  <c:v>48404</c:v>
                </c:pt>
                <c:pt idx="117">
                  <c:v>48435</c:v>
                </c:pt>
                <c:pt idx="118">
                  <c:v>48466</c:v>
                </c:pt>
                <c:pt idx="119">
                  <c:v>48498</c:v>
                </c:pt>
                <c:pt idx="120">
                  <c:v>48527</c:v>
                </c:pt>
              </c:numCache>
            </c:numRef>
          </c:cat>
          <c:val>
            <c:numRef>
              <c:f>'1 Month Term SOFR Forward Curve'!$Q$3:$Q$123</c:f>
              <c:numCache>
                <c:formatCode>0.00%</c:formatCode>
                <c:ptCount val="121"/>
                <c:pt idx="0">
                  <c:v>3.8506499999999999E-2</c:v>
                </c:pt>
                <c:pt idx="1">
                  <c:v>4.2262899999999999E-2</c:v>
                </c:pt>
                <c:pt idx="2">
                  <c:v>4.49554E-2</c:v>
                </c:pt>
                <c:pt idx="3">
                  <c:v>4.8119500000000003E-2</c:v>
                </c:pt>
                <c:pt idx="4">
                  <c:v>4.9153500000000003E-2</c:v>
                </c:pt>
                <c:pt idx="5">
                  <c:v>5.0397699999999997E-2</c:v>
                </c:pt>
                <c:pt idx="6">
                  <c:v>5.1025300000000003E-2</c:v>
                </c:pt>
                <c:pt idx="7">
                  <c:v>5.08657E-2</c:v>
                </c:pt>
                <c:pt idx="8">
                  <c:v>5.0764799999999999E-2</c:v>
                </c:pt>
                <c:pt idx="9">
                  <c:v>5.0771900000000002E-2</c:v>
                </c:pt>
                <c:pt idx="10">
                  <c:v>5.0037400000000003E-2</c:v>
                </c:pt>
                <c:pt idx="11">
                  <c:v>4.9730700000000003E-2</c:v>
                </c:pt>
                <c:pt idx="12">
                  <c:v>4.9734100000000003E-2</c:v>
                </c:pt>
                <c:pt idx="13">
                  <c:v>4.8467000000000003E-2</c:v>
                </c:pt>
                <c:pt idx="14">
                  <c:v>4.795E-2</c:v>
                </c:pt>
                <c:pt idx="15">
                  <c:v>4.795E-2</c:v>
                </c:pt>
                <c:pt idx="16">
                  <c:v>4.6786800000000003E-2</c:v>
                </c:pt>
                <c:pt idx="17">
                  <c:v>4.5564199999999999E-2</c:v>
                </c:pt>
                <c:pt idx="18">
                  <c:v>4.4676100000000003E-2</c:v>
                </c:pt>
                <c:pt idx="19">
                  <c:v>4.3853200000000002E-2</c:v>
                </c:pt>
                <c:pt idx="20">
                  <c:v>4.3150099999999997E-2</c:v>
                </c:pt>
                <c:pt idx="21">
                  <c:v>4.24835E-2</c:v>
                </c:pt>
                <c:pt idx="22">
                  <c:v>4.1900300000000001E-2</c:v>
                </c:pt>
                <c:pt idx="23">
                  <c:v>4.13817E-2</c:v>
                </c:pt>
                <c:pt idx="24">
                  <c:v>4.0914699999999998E-2</c:v>
                </c:pt>
                <c:pt idx="25">
                  <c:v>4.0546800000000001E-2</c:v>
                </c:pt>
                <c:pt idx="26">
                  <c:v>4.0138500000000001E-2</c:v>
                </c:pt>
                <c:pt idx="27">
                  <c:v>3.9752099999999999E-2</c:v>
                </c:pt>
                <c:pt idx="28">
                  <c:v>3.9400400000000002E-2</c:v>
                </c:pt>
                <c:pt idx="29">
                  <c:v>3.90526E-2</c:v>
                </c:pt>
                <c:pt idx="30">
                  <c:v>3.8710799999999997E-2</c:v>
                </c:pt>
                <c:pt idx="31">
                  <c:v>3.8378299999999997E-2</c:v>
                </c:pt>
                <c:pt idx="32">
                  <c:v>3.8057599999999997E-2</c:v>
                </c:pt>
                <c:pt idx="33">
                  <c:v>3.7736199999999998E-2</c:v>
                </c:pt>
                <c:pt idx="34">
                  <c:v>3.7464299999999999E-2</c:v>
                </c:pt>
                <c:pt idx="35">
                  <c:v>3.7187999999999999E-2</c:v>
                </c:pt>
                <c:pt idx="36">
                  <c:v>3.6917999999999999E-2</c:v>
                </c:pt>
                <c:pt idx="37">
                  <c:v>3.6679700000000003E-2</c:v>
                </c:pt>
                <c:pt idx="38">
                  <c:v>3.6441000000000001E-2</c:v>
                </c:pt>
                <c:pt idx="39">
                  <c:v>3.6221299999999998E-2</c:v>
                </c:pt>
                <c:pt idx="40">
                  <c:v>3.6025500000000002E-2</c:v>
                </c:pt>
                <c:pt idx="41">
                  <c:v>3.5826200000000002E-2</c:v>
                </c:pt>
                <c:pt idx="42">
                  <c:v>3.56379E-2</c:v>
                </c:pt>
                <c:pt idx="43">
                  <c:v>3.5479799999999999E-2</c:v>
                </c:pt>
                <c:pt idx="44">
                  <c:v>3.5326900000000001E-2</c:v>
                </c:pt>
                <c:pt idx="45">
                  <c:v>3.5180400000000001E-2</c:v>
                </c:pt>
                <c:pt idx="46">
                  <c:v>3.5056299999999999E-2</c:v>
                </c:pt>
                <c:pt idx="47">
                  <c:v>3.4944900000000001E-2</c:v>
                </c:pt>
                <c:pt idx="48">
                  <c:v>3.4843699999999998E-2</c:v>
                </c:pt>
                <c:pt idx="49">
                  <c:v>3.4760300000000001E-2</c:v>
                </c:pt>
                <c:pt idx="50">
                  <c:v>3.4681799999999999E-2</c:v>
                </c:pt>
                <c:pt idx="51">
                  <c:v>3.4624099999999998E-2</c:v>
                </c:pt>
                <c:pt idx="52">
                  <c:v>3.4584999999999998E-2</c:v>
                </c:pt>
                <c:pt idx="53">
                  <c:v>3.4552300000000001E-2</c:v>
                </c:pt>
                <c:pt idx="54">
                  <c:v>3.4533700000000001E-2</c:v>
                </c:pt>
                <c:pt idx="55">
                  <c:v>3.4527299999999997E-2</c:v>
                </c:pt>
                <c:pt idx="56">
                  <c:v>3.4537400000000003E-2</c:v>
                </c:pt>
                <c:pt idx="57">
                  <c:v>3.456E-2</c:v>
                </c:pt>
                <c:pt idx="58">
                  <c:v>3.4601399999999997E-2</c:v>
                </c:pt>
                <c:pt idx="59">
                  <c:v>3.4650899999999998E-2</c:v>
                </c:pt>
                <c:pt idx="60">
                  <c:v>3.4704400000000003E-2</c:v>
                </c:pt>
                <c:pt idx="61">
                  <c:v>3.47716E-2</c:v>
                </c:pt>
                <c:pt idx="62">
                  <c:v>3.48346E-2</c:v>
                </c:pt>
                <c:pt idx="63">
                  <c:v>3.4890499999999998E-2</c:v>
                </c:pt>
                <c:pt idx="64">
                  <c:v>3.4957599999999998E-2</c:v>
                </c:pt>
                <c:pt idx="65">
                  <c:v>3.5017E-2</c:v>
                </c:pt>
                <c:pt idx="66">
                  <c:v>3.5078199999999997E-2</c:v>
                </c:pt>
                <c:pt idx="67">
                  <c:v>3.5140400000000002E-2</c:v>
                </c:pt>
                <c:pt idx="68">
                  <c:v>3.5202299999999999E-2</c:v>
                </c:pt>
                <c:pt idx="69">
                  <c:v>3.5267399999999997E-2</c:v>
                </c:pt>
                <c:pt idx="70">
                  <c:v>3.5324599999999998E-2</c:v>
                </c:pt>
                <c:pt idx="71">
                  <c:v>3.5384400000000003E-2</c:v>
                </c:pt>
                <c:pt idx="72">
                  <c:v>3.5445999999999998E-2</c:v>
                </c:pt>
                <c:pt idx="73">
                  <c:v>3.5505700000000001E-2</c:v>
                </c:pt>
                <c:pt idx="74">
                  <c:v>3.5562099999999999E-2</c:v>
                </c:pt>
                <c:pt idx="75">
                  <c:v>3.5613800000000001E-2</c:v>
                </c:pt>
                <c:pt idx="76">
                  <c:v>3.5675900000000003E-2</c:v>
                </c:pt>
                <c:pt idx="77">
                  <c:v>3.5732600000000003E-2</c:v>
                </c:pt>
                <c:pt idx="78">
                  <c:v>3.5798000000000003E-2</c:v>
                </c:pt>
                <c:pt idx="79">
                  <c:v>3.58524E-2</c:v>
                </c:pt>
                <c:pt idx="80">
                  <c:v>3.5908000000000002E-2</c:v>
                </c:pt>
                <c:pt idx="81">
                  <c:v>3.5969000000000001E-2</c:v>
                </c:pt>
                <c:pt idx="82">
                  <c:v>3.6023399999999997E-2</c:v>
                </c:pt>
                <c:pt idx="83">
                  <c:v>3.6080099999999997E-2</c:v>
                </c:pt>
                <c:pt idx="84">
                  <c:v>3.6137500000000003E-2</c:v>
                </c:pt>
                <c:pt idx="85">
                  <c:v>3.6194700000000003E-2</c:v>
                </c:pt>
                <c:pt idx="86">
                  <c:v>3.6255200000000001E-2</c:v>
                </c:pt>
                <c:pt idx="87">
                  <c:v>3.6301699999999999E-2</c:v>
                </c:pt>
                <c:pt idx="88">
                  <c:v>3.6360700000000003E-2</c:v>
                </c:pt>
                <c:pt idx="89">
                  <c:v>3.6410400000000002E-2</c:v>
                </c:pt>
                <c:pt idx="90">
                  <c:v>3.6469799999999997E-2</c:v>
                </c:pt>
                <c:pt idx="91">
                  <c:v>3.6521600000000001E-2</c:v>
                </c:pt>
                <c:pt idx="92">
                  <c:v>3.6575900000000001E-2</c:v>
                </c:pt>
                <c:pt idx="93">
                  <c:v>3.6630799999999998E-2</c:v>
                </c:pt>
                <c:pt idx="94">
                  <c:v>3.6682699999999999E-2</c:v>
                </c:pt>
                <c:pt idx="95">
                  <c:v>3.67462E-2</c:v>
                </c:pt>
                <c:pt idx="96">
                  <c:v>3.6794500000000001E-2</c:v>
                </c:pt>
                <c:pt idx="97">
                  <c:v>3.6844099999999998E-2</c:v>
                </c:pt>
                <c:pt idx="98">
                  <c:v>3.6900299999999997E-2</c:v>
                </c:pt>
                <c:pt idx="99">
                  <c:v>3.6944200000000003E-2</c:v>
                </c:pt>
                <c:pt idx="100">
                  <c:v>3.7000199999999997E-2</c:v>
                </c:pt>
                <c:pt idx="101">
                  <c:v>3.7048400000000002E-2</c:v>
                </c:pt>
                <c:pt idx="102">
                  <c:v>3.7101799999999997E-2</c:v>
                </c:pt>
                <c:pt idx="103">
                  <c:v>3.7151099999999999E-2</c:v>
                </c:pt>
                <c:pt idx="104">
                  <c:v>3.72095E-2</c:v>
                </c:pt>
                <c:pt idx="105">
                  <c:v>3.7258800000000002E-2</c:v>
                </c:pt>
                <c:pt idx="106">
                  <c:v>3.7303999999999997E-2</c:v>
                </c:pt>
                <c:pt idx="107">
                  <c:v>3.7358799999999998E-2</c:v>
                </c:pt>
                <c:pt idx="108">
                  <c:v>3.7405599999999997E-2</c:v>
                </c:pt>
                <c:pt idx="109">
                  <c:v>3.7455500000000003E-2</c:v>
                </c:pt>
                <c:pt idx="110">
                  <c:v>3.7505499999999997E-2</c:v>
                </c:pt>
                <c:pt idx="111">
                  <c:v>3.7549800000000001E-2</c:v>
                </c:pt>
                <c:pt idx="112">
                  <c:v>3.7601700000000002E-2</c:v>
                </c:pt>
                <c:pt idx="113">
                  <c:v>3.7650900000000001E-2</c:v>
                </c:pt>
                <c:pt idx="114">
                  <c:v>3.7699900000000001E-2</c:v>
                </c:pt>
                <c:pt idx="115">
                  <c:v>3.7744199999999999E-2</c:v>
                </c:pt>
                <c:pt idx="116">
                  <c:v>3.7793800000000002E-2</c:v>
                </c:pt>
                <c:pt idx="117">
                  <c:v>3.7842000000000001E-2</c:v>
                </c:pt>
                <c:pt idx="118">
                  <c:v>3.78953E-2</c:v>
                </c:pt>
                <c:pt idx="119">
                  <c:v>3.7940399999999999E-2</c:v>
                </c:pt>
                <c:pt idx="120">
                  <c:v>3.798E-2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8-4B2C-8F03-5273CD4A1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84001"/>
        <c:axId val="29582797"/>
      </c:lineChart>
      <c:dateAx>
        <c:axId val="22884001"/>
        <c:scaling>
          <c:orientation val="minMax"/>
        </c:scaling>
        <c:delete val="0"/>
        <c:axPos val="b"/>
        <c:title>
          <c:tx>
            <c:rich>
              <a:bodyPr rot="0" anchor="ctr"/>
              <a:lstStyle/>
              <a:p>
                <a:pPr algn="ctr">
                  <a:defRPr/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m/d/yyyy" sourceLinked="1"/>
        <c:majorTickMark val="in"/>
        <c:minorTickMark val="none"/>
        <c:tickLblPos val="low"/>
        <c:crossAx val="29582797"/>
        <c:crosses val="autoZero"/>
        <c:auto val="1"/>
        <c:lblOffset val="100"/>
        <c:baseTimeUnit val="months"/>
        <c:minorUnit val="1"/>
      </c:dateAx>
      <c:valAx>
        <c:axId val="29582797"/>
        <c:scaling>
          <c:orientation val="minMax"/>
          <c:max val="5.3525341244167801E-2"/>
          <c:min val="3.2027254923557603E-2"/>
        </c:scaling>
        <c:delete val="0"/>
        <c:axPos val="l"/>
        <c:majorGridlines>
          <c:spPr>
            <a:ln/>
          </c:spPr>
        </c:majorGridlines>
        <c:title>
          <c:tx>
            <c:rich>
              <a:bodyPr rot="-5400000" anchor="ctr"/>
              <a:lstStyle/>
              <a:p>
                <a:pPr algn="ctr">
                  <a:defRPr/>
                </a:pPr>
                <a:r>
                  <a:rPr lang="en-US"/>
                  <a:t>Rate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in"/>
        <c:minorTickMark val="none"/>
        <c:tickLblPos val="nextTo"/>
        <c:crossAx val="22884001"/>
        <c:crosses val="autoZero"/>
        <c:crossBetween val="between"/>
        <c:minorUnit val="2.5000000000000001E-3"/>
      </c:valAx>
      <c:spPr>
        <a:solidFill>
          <a:srgbClr val="FFFFFF"/>
        </a:solidFill>
        <a:ln w="12700">
          <a:solidFill>
            <a:srgbClr val="808080"/>
          </a:solidFill>
        </a:ln>
      </c:spPr>
    </c:plotArea>
    <c:legend>
      <c:legendPos val="t"/>
      <c:legendEntry>
        <c:idx val="0"/>
        <c:delete val="1"/>
      </c:legendEntry>
      <c:overlay val="0"/>
      <c:txPr>
        <a:bodyPr rot="0"/>
        <a:lstStyle/>
        <a:p>
          <a:pPr>
            <a:defRPr lang="en-US" sz="1000" b="0" i="0" u="none" baseline="0"/>
          </a:pPr>
          <a:endParaRPr lang="en-US"/>
        </a:p>
      </c:txPr>
    </c:legend>
    <c:plotVisOnly val="1"/>
    <c:dispBlanksAs val="gap"/>
    <c:showDLblsOverMax val="0"/>
  </c:chart>
  <c:txPr>
    <a:bodyPr rot="0"/>
    <a:lstStyle/>
    <a:p>
      <a:pPr>
        <a:defRPr lang="en-US" sz="1000" b="0" i="0" u="none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466725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A13C1B-5E9A-40AA-A69B-A14F6B6C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2295525" cy="733425"/>
        </a:xfrm>
        <a:prstGeom prst="rect">
          <a:avLst/>
        </a:prstGeom>
        <a:noFill/>
        <a:ln w="9525" cmpd="sng">
          <a:noFill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CA0A88-30E8-4846-ADB4-734F2FC71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hathamfinancial.com/technology/us-forward-curv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C45"/>
  <sheetViews>
    <sheetView showGridLines="0" tabSelected="1" topLeftCell="E1" workbookViewId="0">
      <selection activeCell="AD15" sqref="AD15"/>
    </sheetView>
  </sheetViews>
  <sheetFormatPr defaultRowHeight="15" x14ac:dyDescent="0.25"/>
  <cols>
    <col min="2" max="2" width="25.7109375" customWidth="1"/>
    <col min="3" max="3" width="23.5703125" style="14" customWidth="1"/>
    <col min="5" max="5" width="32.5703125" customWidth="1"/>
    <col min="6" max="53" width="10.85546875" customWidth="1"/>
  </cols>
  <sheetData>
    <row r="1" spans="2:55" x14ac:dyDescent="0.25">
      <c r="BC1" s="1" t="s">
        <v>12</v>
      </c>
    </row>
    <row r="2" spans="2:55" x14ac:dyDescent="0.25">
      <c r="B2" s="1" t="s">
        <v>0</v>
      </c>
      <c r="C2" s="13">
        <v>8000000</v>
      </c>
      <c r="BC2" s="1" t="s">
        <v>12</v>
      </c>
    </row>
    <row r="3" spans="2:55" x14ac:dyDescent="0.25">
      <c r="B3" s="1" t="s">
        <v>6</v>
      </c>
      <c r="C3" s="15">
        <f>4*12</f>
        <v>48</v>
      </c>
      <c r="BC3" s="1" t="s">
        <v>12</v>
      </c>
    </row>
    <row r="4" spans="2:55" x14ac:dyDescent="0.25">
      <c r="B4" s="1" t="s">
        <v>7</v>
      </c>
      <c r="C4" s="16">
        <v>0.03</v>
      </c>
      <c r="BC4" s="1" t="s">
        <v>12</v>
      </c>
    </row>
    <row r="5" spans="2:55" x14ac:dyDescent="0.25">
      <c r="B5" s="1" t="s">
        <v>8</v>
      </c>
      <c r="C5" s="15">
        <f>2*12</f>
        <v>24</v>
      </c>
      <c r="BC5" s="1" t="s">
        <v>12</v>
      </c>
    </row>
    <row r="6" spans="2:55" x14ac:dyDescent="0.25">
      <c r="B6" s="1" t="s">
        <v>11</v>
      </c>
      <c r="C6" s="17">
        <v>44927</v>
      </c>
      <c r="BC6" s="1" t="s">
        <v>12</v>
      </c>
    </row>
    <row r="7" spans="2:55" x14ac:dyDescent="0.25">
      <c r="B7" s="1"/>
      <c r="C7" s="13"/>
      <c r="BC7" s="1" t="s">
        <v>12</v>
      </c>
    </row>
    <row r="8" spans="2:55" x14ac:dyDescent="0.25">
      <c r="C8" s="13"/>
      <c r="BC8" s="1" t="s">
        <v>12</v>
      </c>
    </row>
    <row r="9" spans="2:55" x14ac:dyDescent="0.25">
      <c r="E9" s="1" t="s">
        <v>10</v>
      </c>
      <c r="F9" s="18">
        <v>1</v>
      </c>
      <c r="G9" s="19">
        <f>F9+1</f>
        <v>2</v>
      </c>
      <c r="H9" s="19">
        <f t="shared" ref="H9:BA9" si="0">G9+1</f>
        <v>3</v>
      </c>
      <c r="I9" s="19">
        <f t="shared" si="0"/>
        <v>4</v>
      </c>
      <c r="J9" s="19">
        <f t="shared" si="0"/>
        <v>5</v>
      </c>
      <c r="K9" s="19">
        <f t="shared" si="0"/>
        <v>6</v>
      </c>
      <c r="L9" s="19">
        <f t="shared" si="0"/>
        <v>7</v>
      </c>
      <c r="M9" s="19">
        <f t="shared" si="0"/>
        <v>8</v>
      </c>
      <c r="N9" s="19">
        <f t="shared" si="0"/>
        <v>9</v>
      </c>
      <c r="O9" s="19">
        <f t="shared" si="0"/>
        <v>10</v>
      </c>
      <c r="P9" s="19">
        <f t="shared" si="0"/>
        <v>11</v>
      </c>
      <c r="Q9" s="19">
        <f t="shared" si="0"/>
        <v>12</v>
      </c>
      <c r="R9" s="19">
        <f t="shared" si="0"/>
        <v>13</v>
      </c>
      <c r="S9" s="19">
        <f t="shared" si="0"/>
        <v>14</v>
      </c>
      <c r="T9" s="19">
        <f t="shared" si="0"/>
        <v>15</v>
      </c>
      <c r="U9" s="19">
        <f t="shared" si="0"/>
        <v>16</v>
      </c>
      <c r="V9" s="19">
        <f t="shared" si="0"/>
        <v>17</v>
      </c>
      <c r="W9" s="19">
        <f t="shared" si="0"/>
        <v>18</v>
      </c>
      <c r="X9" s="19">
        <f t="shared" si="0"/>
        <v>19</v>
      </c>
      <c r="Y9" s="19">
        <f t="shared" si="0"/>
        <v>20</v>
      </c>
      <c r="Z9" s="19">
        <f t="shared" si="0"/>
        <v>21</v>
      </c>
      <c r="AA9" s="19">
        <f t="shared" si="0"/>
        <v>22</v>
      </c>
      <c r="AB9" s="19">
        <f t="shared" si="0"/>
        <v>23</v>
      </c>
      <c r="AC9" s="19">
        <f t="shared" si="0"/>
        <v>24</v>
      </c>
      <c r="AD9" s="19">
        <f t="shared" si="0"/>
        <v>25</v>
      </c>
      <c r="AE9" s="19">
        <f t="shared" si="0"/>
        <v>26</v>
      </c>
      <c r="AF9" s="19">
        <f t="shared" si="0"/>
        <v>27</v>
      </c>
      <c r="AG9" s="19">
        <f t="shared" si="0"/>
        <v>28</v>
      </c>
      <c r="AH9" s="19">
        <f t="shared" si="0"/>
        <v>29</v>
      </c>
      <c r="AI9" s="19">
        <f t="shared" si="0"/>
        <v>30</v>
      </c>
      <c r="AJ9" s="19">
        <f t="shared" si="0"/>
        <v>31</v>
      </c>
      <c r="AK9" s="19">
        <f t="shared" si="0"/>
        <v>32</v>
      </c>
      <c r="AL9" s="19">
        <f t="shared" si="0"/>
        <v>33</v>
      </c>
      <c r="AM9" s="19">
        <f t="shared" si="0"/>
        <v>34</v>
      </c>
      <c r="AN9" s="19">
        <f t="shared" si="0"/>
        <v>35</v>
      </c>
      <c r="AO9" s="19">
        <f t="shared" si="0"/>
        <v>36</v>
      </c>
      <c r="AP9" s="19">
        <f t="shared" si="0"/>
        <v>37</v>
      </c>
      <c r="AQ9" s="19">
        <f t="shared" si="0"/>
        <v>38</v>
      </c>
      <c r="AR9" s="19">
        <f t="shared" si="0"/>
        <v>39</v>
      </c>
      <c r="AS9" s="19">
        <f t="shared" si="0"/>
        <v>40</v>
      </c>
      <c r="AT9" s="19">
        <f t="shared" si="0"/>
        <v>41</v>
      </c>
      <c r="AU9" s="19">
        <f t="shared" si="0"/>
        <v>42</v>
      </c>
      <c r="AV9" s="19">
        <f t="shared" si="0"/>
        <v>43</v>
      </c>
      <c r="AW9" s="19">
        <f t="shared" si="0"/>
        <v>44</v>
      </c>
      <c r="AX9" s="19">
        <f t="shared" si="0"/>
        <v>45</v>
      </c>
      <c r="AY9" s="19">
        <f t="shared" si="0"/>
        <v>46</v>
      </c>
      <c r="AZ9" s="19">
        <f t="shared" si="0"/>
        <v>47</v>
      </c>
      <c r="BA9" s="19">
        <f t="shared" si="0"/>
        <v>48</v>
      </c>
      <c r="BC9" s="1" t="s">
        <v>12</v>
      </c>
    </row>
    <row r="10" spans="2:55" x14ac:dyDescent="0.25">
      <c r="E10" s="1" t="s">
        <v>9</v>
      </c>
      <c r="F10" s="18">
        <f>ROUNDUP(F9/12,0)</f>
        <v>1</v>
      </c>
      <c r="G10" s="18">
        <f t="shared" ref="G10:BA10" si="1">ROUNDUP(G9/12,0)</f>
        <v>1</v>
      </c>
      <c r="H10" s="18">
        <f t="shared" si="1"/>
        <v>1</v>
      </c>
      <c r="I10" s="18">
        <f t="shared" si="1"/>
        <v>1</v>
      </c>
      <c r="J10" s="18">
        <f t="shared" si="1"/>
        <v>1</v>
      </c>
      <c r="K10" s="18">
        <f t="shared" si="1"/>
        <v>1</v>
      </c>
      <c r="L10" s="18">
        <f t="shared" si="1"/>
        <v>1</v>
      </c>
      <c r="M10" s="18">
        <f t="shared" si="1"/>
        <v>1</v>
      </c>
      <c r="N10" s="18">
        <f t="shared" si="1"/>
        <v>1</v>
      </c>
      <c r="O10" s="18">
        <f t="shared" si="1"/>
        <v>1</v>
      </c>
      <c r="P10" s="18">
        <f t="shared" si="1"/>
        <v>1</v>
      </c>
      <c r="Q10" s="18">
        <f t="shared" si="1"/>
        <v>1</v>
      </c>
      <c r="R10" s="18">
        <f t="shared" si="1"/>
        <v>2</v>
      </c>
      <c r="S10" s="18">
        <f t="shared" si="1"/>
        <v>2</v>
      </c>
      <c r="T10" s="18">
        <f t="shared" si="1"/>
        <v>2</v>
      </c>
      <c r="U10" s="18">
        <f t="shared" si="1"/>
        <v>2</v>
      </c>
      <c r="V10" s="18">
        <f t="shared" si="1"/>
        <v>2</v>
      </c>
      <c r="W10" s="18">
        <f t="shared" si="1"/>
        <v>2</v>
      </c>
      <c r="X10" s="18">
        <f t="shared" si="1"/>
        <v>2</v>
      </c>
      <c r="Y10" s="18">
        <f t="shared" si="1"/>
        <v>2</v>
      </c>
      <c r="Z10" s="18">
        <f t="shared" si="1"/>
        <v>2</v>
      </c>
      <c r="AA10" s="18">
        <f t="shared" si="1"/>
        <v>2</v>
      </c>
      <c r="AB10" s="18">
        <f t="shared" si="1"/>
        <v>2</v>
      </c>
      <c r="AC10" s="18">
        <f t="shared" si="1"/>
        <v>2</v>
      </c>
      <c r="AD10" s="18">
        <f t="shared" si="1"/>
        <v>3</v>
      </c>
      <c r="AE10" s="18">
        <f t="shared" si="1"/>
        <v>3</v>
      </c>
      <c r="AF10" s="18">
        <f t="shared" si="1"/>
        <v>3</v>
      </c>
      <c r="AG10" s="18">
        <f t="shared" si="1"/>
        <v>3</v>
      </c>
      <c r="AH10" s="18">
        <f t="shared" si="1"/>
        <v>3</v>
      </c>
      <c r="AI10" s="18">
        <f t="shared" si="1"/>
        <v>3</v>
      </c>
      <c r="AJ10" s="18">
        <f t="shared" si="1"/>
        <v>3</v>
      </c>
      <c r="AK10" s="18">
        <f t="shared" si="1"/>
        <v>3</v>
      </c>
      <c r="AL10" s="18">
        <f t="shared" si="1"/>
        <v>3</v>
      </c>
      <c r="AM10" s="18">
        <f t="shared" si="1"/>
        <v>3</v>
      </c>
      <c r="AN10" s="18">
        <f t="shared" si="1"/>
        <v>3</v>
      </c>
      <c r="AO10" s="18">
        <f t="shared" si="1"/>
        <v>3</v>
      </c>
      <c r="AP10" s="18">
        <f t="shared" si="1"/>
        <v>4</v>
      </c>
      <c r="AQ10" s="18">
        <f t="shared" si="1"/>
        <v>4</v>
      </c>
      <c r="AR10" s="18">
        <f t="shared" si="1"/>
        <v>4</v>
      </c>
      <c r="AS10" s="18">
        <f t="shared" si="1"/>
        <v>4</v>
      </c>
      <c r="AT10" s="18">
        <f t="shared" si="1"/>
        <v>4</v>
      </c>
      <c r="AU10" s="18">
        <f t="shared" si="1"/>
        <v>4</v>
      </c>
      <c r="AV10" s="18">
        <f t="shared" si="1"/>
        <v>4</v>
      </c>
      <c r="AW10" s="18">
        <f t="shared" si="1"/>
        <v>4</v>
      </c>
      <c r="AX10" s="18">
        <f t="shared" si="1"/>
        <v>4</v>
      </c>
      <c r="AY10" s="18">
        <f t="shared" si="1"/>
        <v>4</v>
      </c>
      <c r="AZ10" s="18">
        <f t="shared" si="1"/>
        <v>4</v>
      </c>
      <c r="BA10" s="18">
        <f t="shared" si="1"/>
        <v>4</v>
      </c>
      <c r="BC10" s="1" t="s">
        <v>12</v>
      </c>
    </row>
    <row r="11" spans="2:55" x14ac:dyDescent="0.25">
      <c r="E11" s="1" t="s">
        <v>5</v>
      </c>
      <c r="F11" s="20">
        <f>EOMONTH(C6,0)</f>
        <v>44957</v>
      </c>
      <c r="G11" s="20">
        <f>EOMONTH(F11,1)</f>
        <v>44985</v>
      </c>
      <c r="H11" s="20">
        <f t="shared" ref="H11:BA11" si="2">EOMONTH(G11,1)</f>
        <v>45016</v>
      </c>
      <c r="I11" s="20">
        <f t="shared" si="2"/>
        <v>45046</v>
      </c>
      <c r="J11" s="20">
        <f t="shared" si="2"/>
        <v>45077</v>
      </c>
      <c r="K11" s="20">
        <f t="shared" si="2"/>
        <v>45107</v>
      </c>
      <c r="L11" s="20">
        <f t="shared" si="2"/>
        <v>45138</v>
      </c>
      <c r="M11" s="20">
        <f t="shared" si="2"/>
        <v>45169</v>
      </c>
      <c r="N11" s="20">
        <f t="shared" si="2"/>
        <v>45199</v>
      </c>
      <c r="O11" s="20">
        <f t="shared" si="2"/>
        <v>45230</v>
      </c>
      <c r="P11" s="20">
        <f t="shared" si="2"/>
        <v>45260</v>
      </c>
      <c r="Q11" s="20">
        <f t="shared" si="2"/>
        <v>45291</v>
      </c>
      <c r="R11" s="20">
        <f t="shared" si="2"/>
        <v>45322</v>
      </c>
      <c r="S11" s="20">
        <f t="shared" si="2"/>
        <v>45351</v>
      </c>
      <c r="T11" s="20">
        <f t="shared" si="2"/>
        <v>45382</v>
      </c>
      <c r="U11" s="20">
        <f t="shared" si="2"/>
        <v>45412</v>
      </c>
      <c r="V11" s="20">
        <f t="shared" si="2"/>
        <v>45443</v>
      </c>
      <c r="W11" s="20">
        <f t="shared" si="2"/>
        <v>45473</v>
      </c>
      <c r="X11" s="20">
        <f t="shared" si="2"/>
        <v>45504</v>
      </c>
      <c r="Y11" s="20">
        <f t="shared" si="2"/>
        <v>45535</v>
      </c>
      <c r="Z11" s="20">
        <f t="shared" si="2"/>
        <v>45565</v>
      </c>
      <c r="AA11" s="20">
        <f t="shared" si="2"/>
        <v>45596</v>
      </c>
      <c r="AB11" s="20">
        <f t="shared" si="2"/>
        <v>45626</v>
      </c>
      <c r="AC11" s="20">
        <f t="shared" si="2"/>
        <v>45657</v>
      </c>
      <c r="AD11" s="20">
        <f t="shared" si="2"/>
        <v>45688</v>
      </c>
      <c r="AE11" s="20">
        <f t="shared" si="2"/>
        <v>45716</v>
      </c>
      <c r="AF11" s="20">
        <f t="shared" si="2"/>
        <v>45747</v>
      </c>
      <c r="AG11" s="20">
        <f t="shared" si="2"/>
        <v>45777</v>
      </c>
      <c r="AH11" s="20">
        <f t="shared" si="2"/>
        <v>45808</v>
      </c>
      <c r="AI11" s="20">
        <f t="shared" si="2"/>
        <v>45838</v>
      </c>
      <c r="AJ11" s="20">
        <f t="shared" si="2"/>
        <v>45869</v>
      </c>
      <c r="AK11" s="20">
        <f t="shared" si="2"/>
        <v>45900</v>
      </c>
      <c r="AL11" s="20">
        <f t="shared" si="2"/>
        <v>45930</v>
      </c>
      <c r="AM11" s="20">
        <f t="shared" si="2"/>
        <v>45961</v>
      </c>
      <c r="AN11" s="20">
        <f t="shared" si="2"/>
        <v>45991</v>
      </c>
      <c r="AO11" s="20">
        <f t="shared" si="2"/>
        <v>46022</v>
      </c>
      <c r="AP11" s="20">
        <f t="shared" si="2"/>
        <v>46053</v>
      </c>
      <c r="AQ11" s="20">
        <f t="shared" si="2"/>
        <v>46081</v>
      </c>
      <c r="AR11" s="20">
        <f t="shared" si="2"/>
        <v>46112</v>
      </c>
      <c r="AS11" s="20">
        <f t="shared" si="2"/>
        <v>46142</v>
      </c>
      <c r="AT11" s="20">
        <f t="shared" si="2"/>
        <v>46173</v>
      </c>
      <c r="AU11" s="20">
        <f t="shared" si="2"/>
        <v>46203</v>
      </c>
      <c r="AV11" s="20">
        <f t="shared" si="2"/>
        <v>46234</v>
      </c>
      <c r="AW11" s="20">
        <f t="shared" si="2"/>
        <v>46265</v>
      </c>
      <c r="AX11" s="20">
        <f t="shared" si="2"/>
        <v>46295</v>
      </c>
      <c r="AY11" s="20">
        <f t="shared" si="2"/>
        <v>46326</v>
      </c>
      <c r="AZ11" s="20">
        <f t="shared" si="2"/>
        <v>46356</v>
      </c>
      <c r="BA11" s="20">
        <f t="shared" si="2"/>
        <v>46387</v>
      </c>
      <c r="BC11" s="1" t="s">
        <v>12</v>
      </c>
    </row>
    <row r="12" spans="2:55" x14ac:dyDescent="0.25">
      <c r="C12" s="13"/>
      <c r="BC12" s="1" t="s">
        <v>12</v>
      </c>
    </row>
    <row r="13" spans="2:55" x14ac:dyDescent="0.25">
      <c r="C13" s="13"/>
      <c r="E13" s="24" t="s">
        <v>13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C13" s="1" t="s">
        <v>12</v>
      </c>
    </row>
    <row r="14" spans="2:55" x14ac:dyDescent="0.25">
      <c r="E14" s="21" t="s">
        <v>14</v>
      </c>
      <c r="F14" s="22">
        <f>C2</f>
        <v>8000000</v>
      </c>
      <c r="G14" s="22">
        <f>F19</f>
        <v>8000000</v>
      </c>
      <c r="H14" s="22">
        <f t="shared" ref="H14:BA14" si="3">G19</f>
        <v>8000000</v>
      </c>
      <c r="I14" s="22">
        <f t="shared" si="3"/>
        <v>8000000</v>
      </c>
      <c r="J14" s="22">
        <f t="shared" si="3"/>
        <v>8000000</v>
      </c>
      <c r="K14" s="22">
        <f t="shared" si="3"/>
        <v>8000000</v>
      </c>
      <c r="L14" s="22">
        <f t="shared" si="3"/>
        <v>8000000</v>
      </c>
      <c r="M14" s="22">
        <f t="shared" si="3"/>
        <v>8000000</v>
      </c>
      <c r="N14" s="22">
        <f t="shared" si="3"/>
        <v>8000000</v>
      </c>
      <c r="O14" s="22">
        <f t="shared" si="3"/>
        <v>8000000</v>
      </c>
      <c r="P14" s="22">
        <f t="shared" si="3"/>
        <v>8000000</v>
      </c>
      <c r="Q14" s="22">
        <f t="shared" si="3"/>
        <v>8000000</v>
      </c>
      <c r="R14" s="22">
        <f t="shared" si="3"/>
        <v>8000000</v>
      </c>
      <c r="S14" s="22">
        <f t="shared" si="3"/>
        <v>8000000</v>
      </c>
      <c r="T14" s="22">
        <f t="shared" si="3"/>
        <v>8000000</v>
      </c>
      <c r="U14" s="22">
        <f t="shared" si="3"/>
        <v>8000000</v>
      </c>
      <c r="V14" s="22">
        <f t="shared" si="3"/>
        <v>8000000</v>
      </c>
      <c r="W14" s="22">
        <f t="shared" si="3"/>
        <v>8000000</v>
      </c>
      <c r="X14" s="22">
        <f t="shared" si="3"/>
        <v>8000000</v>
      </c>
      <c r="Y14" s="22">
        <f t="shared" si="3"/>
        <v>8000000</v>
      </c>
      <c r="Z14" s="22">
        <f t="shared" si="3"/>
        <v>8000000</v>
      </c>
      <c r="AA14" s="22">
        <f t="shared" si="3"/>
        <v>8000000</v>
      </c>
      <c r="AB14" s="22">
        <f t="shared" si="3"/>
        <v>8000000</v>
      </c>
      <c r="AC14" s="22">
        <f t="shared" si="3"/>
        <v>8000000</v>
      </c>
      <c r="AD14" s="22">
        <f t="shared" si="3"/>
        <v>8000000</v>
      </c>
      <c r="AE14" s="22">
        <f t="shared" si="3"/>
        <v>8000000</v>
      </c>
      <c r="AF14" s="22">
        <f t="shared" si="3"/>
        <v>8000000</v>
      </c>
      <c r="AG14" s="22">
        <f t="shared" si="3"/>
        <v>8000000</v>
      </c>
      <c r="AH14" s="22">
        <f t="shared" si="3"/>
        <v>8000000</v>
      </c>
      <c r="AI14" s="22">
        <f t="shared" si="3"/>
        <v>8000000</v>
      </c>
      <c r="AJ14" s="22">
        <f t="shared" si="3"/>
        <v>8000000</v>
      </c>
      <c r="AK14" s="22">
        <f t="shared" si="3"/>
        <v>8000000</v>
      </c>
      <c r="AL14" s="22">
        <f t="shared" si="3"/>
        <v>8000000</v>
      </c>
      <c r="AM14" s="22">
        <f t="shared" si="3"/>
        <v>8000000</v>
      </c>
      <c r="AN14" s="22">
        <f t="shared" si="3"/>
        <v>8000000</v>
      </c>
      <c r="AO14" s="22">
        <f t="shared" si="3"/>
        <v>8000000</v>
      </c>
      <c r="AP14" s="22">
        <f t="shared" si="3"/>
        <v>8000000</v>
      </c>
      <c r="AQ14" s="22">
        <f t="shared" si="3"/>
        <v>8000000</v>
      </c>
      <c r="AR14" s="22">
        <f t="shared" si="3"/>
        <v>8000000</v>
      </c>
      <c r="AS14" s="22">
        <f t="shared" si="3"/>
        <v>8000000</v>
      </c>
      <c r="AT14" s="22">
        <f t="shared" si="3"/>
        <v>8000000</v>
      </c>
      <c r="AU14" s="22">
        <f t="shared" si="3"/>
        <v>8000000</v>
      </c>
      <c r="AV14" s="22">
        <f t="shared" si="3"/>
        <v>8000000</v>
      </c>
      <c r="AW14" s="22">
        <f t="shared" si="3"/>
        <v>8000000</v>
      </c>
      <c r="AX14" s="22">
        <f t="shared" si="3"/>
        <v>8000000</v>
      </c>
      <c r="AY14" s="22">
        <f t="shared" si="3"/>
        <v>8000000</v>
      </c>
      <c r="AZ14" s="22">
        <f t="shared" si="3"/>
        <v>8000000</v>
      </c>
      <c r="BA14" s="22">
        <f t="shared" si="3"/>
        <v>8000000</v>
      </c>
      <c r="BC14" s="1" t="s">
        <v>12</v>
      </c>
    </row>
    <row r="15" spans="2:55" x14ac:dyDescent="0.25">
      <c r="E15" s="26" t="s">
        <v>15</v>
      </c>
      <c r="F15" s="27" t="str">
        <f>IF($C$5&gt;=F9,"I/O","Amort")</f>
        <v>I/O</v>
      </c>
      <c r="G15" s="27" t="str">
        <f>IF($C$5&gt;=G9,"I/O","Amort")</f>
        <v>I/O</v>
      </c>
      <c r="H15" s="27" t="str">
        <f t="shared" ref="H15:BA15" si="4">IF($C$5&gt;=H9,"I/O","Amort")</f>
        <v>I/O</v>
      </c>
      <c r="I15" s="27" t="str">
        <f t="shared" si="4"/>
        <v>I/O</v>
      </c>
      <c r="J15" s="27" t="str">
        <f t="shared" si="4"/>
        <v>I/O</v>
      </c>
      <c r="K15" s="27" t="str">
        <f t="shared" si="4"/>
        <v>I/O</v>
      </c>
      <c r="L15" s="27" t="str">
        <f t="shared" si="4"/>
        <v>I/O</v>
      </c>
      <c r="M15" s="27" t="str">
        <f t="shared" si="4"/>
        <v>I/O</v>
      </c>
      <c r="N15" s="27" t="str">
        <f t="shared" si="4"/>
        <v>I/O</v>
      </c>
      <c r="O15" s="27" t="str">
        <f t="shared" si="4"/>
        <v>I/O</v>
      </c>
      <c r="P15" s="27" t="str">
        <f t="shared" si="4"/>
        <v>I/O</v>
      </c>
      <c r="Q15" s="27" t="str">
        <f t="shared" si="4"/>
        <v>I/O</v>
      </c>
      <c r="R15" s="27" t="str">
        <f t="shared" si="4"/>
        <v>I/O</v>
      </c>
      <c r="S15" s="27" t="str">
        <f t="shared" si="4"/>
        <v>I/O</v>
      </c>
      <c r="T15" s="27" t="str">
        <f t="shared" si="4"/>
        <v>I/O</v>
      </c>
      <c r="U15" s="27" t="str">
        <f t="shared" si="4"/>
        <v>I/O</v>
      </c>
      <c r="V15" s="27" t="str">
        <f t="shared" si="4"/>
        <v>I/O</v>
      </c>
      <c r="W15" s="27" t="str">
        <f t="shared" si="4"/>
        <v>I/O</v>
      </c>
      <c r="X15" s="27" t="str">
        <f t="shared" si="4"/>
        <v>I/O</v>
      </c>
      <c r="Y15" s="27" t="str">
        <f t="shared" si="4"/>
        <v>I/O</v>
      </c>
      <c r="Z15" s="27" t="str">
        <f t="shared" si="4"/>
        <v>I/O</v>
      </c>
      <c r="AA15" s="27" t="str">
        <f t="shared" si="4"/>
        <v>I/O</v>
      </c>
      <c r="AB15" s="27" t="str">
        <f t="shared" si="4"/>
        <v>I/O</v>
      </c>
      <c r="AC15" s="27" t="str">
        <f t="shared" si="4"/>
        <v>I/O</v>
      </c>
      <c r="AD15" s="27" t="str">
        <f t="shared" si="4"/>
        <v>Amort</v>
      </c>
      <c r="AE15" s="27" t="str">
        <f t="shared" si="4"/>
        <v>Amort</v>
      </c>
      <c r="AF15" s="27" t="str">
        <f t="shared" si="4"/>
        <v>Amort</v>
      </c>
      <c r="AG15" s="27" t="str">
        <f t="shared" si="4"/>
        <v>Amort</v>
      </c>
      <c r="AH15" s="27" t="str">
        <f t="shared" si="4"/>
        <v>Amort</v>
      </c>
      <c r="AI15" s="27" t="str">
        <f t="shared" si="4"/>
        <v>Amort</v>
      </c>
      <c r="AJ15" s="27" t="str">
        <f t="shared" si="4"/>
        <v>Amort</v>
      </c>
      <c r="AK15" s="27" t="str">
        <f t="shared" si="4"/>
        <v>Amort</v>
      </c>
      <c r="AL15" s="27" t="str">
        <f t="shared" si="4"/>
        <v>Amort</v>
      </c>
      <c r="AM15" s="27" t="str">
        <f t="shared" si="4"/>
        <v>Amort</v>
      </c>
      <c r="AN15" s="27" t="str">
        <f t="shared" si="4"/>
        <v>Amort</v>
      </c>
      <c r="AO15" s="27" t="str">
        <f t="shared" si="4"/>
        <v>Amort</v>
      </c>
      <c r="AP15" s="27" t="str">
        <f t="shared" si="4"/>
        <v>Amort</v>
      </c>
      <c r="AQ15" s="27" t="str">
        <f t="shared" si="4"/>
        <v>Amort</v>
      </c>
      <c r="AR15" s="27" t="str">
        <f t="shared" si="4"/>
        <v>Amort</v>
      </c>
      <c r="AS15" s="27" t="str">
        <f t="shared" si="4"/>
        <v>Amort</v>
      </c>
      <c r="AT15" s="27" t="str">
        <f t="shared" si="4"/>
        <v>Amort</v>
      </c>
      <c r="AU15" s="27" t="str">
        <f t="shared" si="4"/>
        <v>Amort</v>
      </c>
      <c r="AV15" s="27" t="str">
        <f t="shared" si="4"/>
        <v>Amort</v>
      </c>
      <c r="AW15" s="27" t="str">
        <f t="shared" si="4"/>
        <v>Amort</v>
      </c>
      <c r="AX15" s="27" t="str">
        <f t="shared" si="4"/>
        <v>Amort</v>
      </c>
      <c r="AY15" s="27" t="str">
        <f t="shared" si="4"/>
        <v>Amort</v>
      </c>
      <c r="AZ15" s="27" t="str">
        <f t="shared" si="4"/>
        <v>Amort</v>
      </c>
      <c r="BA15" s="27" t="str">
        <f t="shared" si="4"/>
        <v>Amort</v>
      </c>
      <c r="BC15" s="1" t="s">
        <v>12</v>
      </c>
    </row>
    <row r="16" spans="2:55" x14ac:dyDescent="0.25">
      <c r="E16" s="21" t="s">
        <v>16</v>
      </c>
      <c r="F16" s="22">
        <f>F14*F18/12</f>
        <v>49970.26666666667</v>
      </c>
      <c r="G16" s="22">
        <f>G14*G18/12</f>
        <v>52079.666666666679</v>
      </c>
      <c r="H16" s="22">
        <f t="shared" ref="H16:BA16" si="5">H14*H18/12</f>
        <v>52769</v>
      </c>
      <c r="I16" s="22">
        <f t="shared" si="5"/>
        <v>53598.466666666653</v>
      </c>
      <c r="J16" s="22">
        <f t="shared" si="5"/>
        <v>54016.866666666661</v>
      </c>
      <c r="K16" s="22">
        <f t="shared" si="5"/>
        <v>53910.466666666667</v>
      </c>
      <c r="L16" s="22">
        <f t="shared" si="5"/>
        <v>53843.200000000004</v>
      </c>
      <c r="M16" s="22">
        <f t="shared" si="5"/>
        <v>53847.933333333342</v>
      </c>
      <c r="N16" s="22">
        <f t="shared" si="5"/>
        <v>53358.26666666667</v>
      </c>
      <c r="O16" s="22">
        <f t="shared" si="5"/>
        <v>53153.799999999996</v>
      </c>
      <c r="P16" s="22">
        <f t="shared" si="5"/>
        <v>53156.066666666673</v>
      </c>
      <c r="Q16" s="22">
        <f t="shared" si="5"/>
        <v>52311.333333333343</v>
      </c>
      <c r="R16" s="22">
        <f t="shared" si="5"/>
        <v>51966.666666666657</v>
      </c>
      <c r="S16" s="22">
        <f t="shared" si="5"/>
        <v>51966.666666666657</v>
      </c>
      <c r="T16" s="22">
        <f t="shared" si="5"/>
        <v>51191.200000000004</v>
      </c>
      <c r="U16" s="22">
        <f t="shared" si="5"/>
        <v>50376.133333333331</v>
      </c>
      <c r="V16" s="22">
        <f t="shared" si="5"/>
        <v>49784.066666666658</v>
      </c>
      <c r="W16" s="22">
        <f t="shared" si="5"/>
        <v>49235.466666666674</v>
      </c>
      <c r="X16" s="22">
        <f t="shared" si="5"/>
        <v>48766.73333333333</v>
      </c>
      <c r="Y16" s="22">
        <f t="shared" si="5"/>
        <v>48322.333333333336</v>
      </c>
      <c r="Z16" s="22">
        <f t="shared" si="5"/>
        <v>47933.533333333333</v>
      </c>
      <c r="AA16" s="22">
        <f t="shared" si="5"/>
        <v>47587.799999999996</v>
      </c>
      <c r="AB16" s="22">
        <f t="shared" si="5"/>
        <v>47276.466666666667</v>
      </c>
      <c r="AC16" s="22">
        <f t="shared" si="5"/>
        <v>47031.19999999999</v>
      </c>
      <c r="AD16" s="22">
        <f t="shared" si="5"/>
        <v>46758.999999999993</v>
      </c>
      <c r="AE16" s="22">
        <f t="shared" si="5"/>
        <v>46501.399999999994</v>
      </c>
      <c r="AF16" s="22">
        <f t="shared" si="5"/>
        <v>46266.933333333327</v>
      </c>
      <c r="AG16" s="22">
        <f t="shared" si="5"/>
        <v>46035.066666666658</v>
      </c>
      <c r="AH16" s="22">
        <f t="shared" si="5"/>
        <v>45807.19999999999</v>
      </c>
      <c r="AI16" s="22">
        <f t="shared" si="5"/>
        <v>45585.533333333333</v>
      </c>
      <c r="AJ16" s="22">
        <f t="shared" si="5"/>
        <v>45371.73333333333</v>
      </c>
      <c r="AK16" s="22">
        <f t="shared" si="5"/>
        <v>45157.466666666667</v>
      </c>
      <c r="AL16" s="22">
        <f t="shared" si="5"/>
        <v>44976.200000000004</v>
      </c>
      <c r="AM16" s="22">
        <f t="shared" si="5"/>
        <v>44792</v>
      </c>
      <c r="AN16" s="22">
        <f t="shared" si="5"/>
        <v>44612</v>
      </c>
      <c r="AO16" s="22">
        <f t="shared" si="5"/>
        <v>44453.133333333339</v>
      </c>
      <c r="AP16" s="22">
        <f t="shared" si="5"/>
        <v>44294</v>
      </c>
      <c r="AQ16" s="22">
        <f t="shared" si="5"/>
        <v>44147.533333333333</v>
      </c>
      <c r="AR16" s="22">
        <f t="shared" si="5"/>
        <v>44017</v>
      </c>
      <c r="AS16" s="22">
        <f t="shared" si="5"/>
        <v>43884.133333333331</v>
      </c>
      <c r="AT16" s="22">
        <f t="shared" si="5"/>
        <v>43758.6</v>
      </c>
      <c r="AU16" s="22">
        <f t="shared" si="5"/>
        <v>43653.200000000004</v>
      </c>
      <c r="AV16" s="22">
        <f t="shared" si="5"/>
        <v>43551.266666666663</v>
      </c>
      <c r="AW16" s="22">
        <f t="shared" si="5"/>
        <v>43453.599999999999</v>
      </c>
      <c r="AX16" s="22">
        <f t="shared" si="5"/>
        <v>43370.866666666661</v>
      </c>
      <c r="AY16" s="22">
        <f t="shared" si="5"/>
        <v>43296.6</v>
      </c>
      <c r="AZ16" s="22">
        <f t="shared" si="5"/>
        <v>43229.133333333339</v>
      </c>
      <c r="BA16" s="22">
        <f t="shared" si="5"/>
        <v>43173.533333333333</v>
      </c>
      <c r="BC16" s="1" t="s">
        <v>12</v>
      </c>
    </row>
    <row r="17" spans="5:55" x14ac:dyDescent="0.25">
      <c r="E17" s="21" t="s">
        <v>17</v>
      </c>
      <c r="F17" s="23">
        <f>VLOOKUP(F11,'1 Month Term SOFR Forward Curve'!$O$3:$Q$123,3,FALSE)</f>
        <v>4.49554E-2</v>
      </c>
      <c r="G17" s="23">
        <f>VLOOKUP(G11,'1 Month Term SOFR Forward Curve'!$O$3:$Q$123,3,FALSE)</f>
        <v>4.8119500000000003E-2</v>
      </c>
      <c r="H17" s="23">
        <f>VLOOKUP(H11,'1 Month Term SOFR Forward Curve'!$O$3:$Q$123,3,FALSE)</f>
        <v>4.9153500000000003E-2</v>
      </c>
      <c r="I17" s="23">
        <f>VLOOKUP(I11,'1 Month Term SOFR Forward Curve'!$O$3:$Q$123,3,FALSE)</f>
        <v>5.0397699999999997E-2</v>
      </c>
      <c r="J17" s="23">
        <f>VLOOKUP(J11,'1 Month Term SOFR Forward Curve'!$O$3:$Q$123,3,FALSE)</f>
        <v>5.1025300000000003E-2</v>
      </c>
      <c r="K17" s="23">
        <f>VLOOKUP(K11,'1 Month Term SOFR Forward Curve'!$O$3:$Q$123,3,FALSE)</f>
        <v>5.08657E-2</v>
      </c>
      <c r="L17" s="23">
        <f>VLOOKUP(L11,'1 Month Term SOFR Forward Curve'!$O$3:$Q$123,3,FALSE)</f>
        <v>5.0764799999999999E-2</v>
      </c>
      <c r="M17" s="23">
        <f>VLOOKUP(M11,'1 Month Term SOFR Forward Curve'!$O$3:$Q$123,3,FALSE)</f>
        <v>5.0771900000000002E-2</v>
      </c>
      <c r="N17" s="23">
        <f>VLOOKUP(N11,'1 Month Term SOFR Forward Curve'!$O$3:$Q$123,3,FALSE)</f>
        <v>5.0037400000000003E-2</v>
      </c>
      <c r="O17" s="23">
        <f>VLOOKUP(O11,'1 Month Term SOFR Forward Curve'!$O$3:$Q$123,3,FALSE)</f>
        <v>4.9730700000000003E-2</v>
      </c>
      <c r="P17" s="23">
        <f>VLOOKUP(P11,'1 Month Term SOFR Forward Curve'!$O$3:$Q$123,3,FALSE)</f>
        <v>4.9734100000000003E-2</v>
      </c>
      <c r="Q17" s="23">
        <f>VLOOKUP(Q11,'1 Month Term SOFR Forward Curve'!$O$3:$Q$123,3,FALSE)</f>
        <v>4.8467000000000003E-2</v>
      </c>
      <c r="R17" s="23">
        <f>VLOOKUP(R11,'1 Month Term SOFR Forward Curve'!$O$3:$Q$123,3,FALSE)</f>
        <v>4.795E-2</v>
      </c>
      <c r="S17" s="23">
        <f>VLOOKUP(S11,'1 Month Term SOFR Forward Curve'!$O$3:$Q$123,3,FALSE)</f>
        <v>4.795E-2</v>
      </c>
      <c r="T17" s="23">
        <f>VLOOKUP(T11,'1 Month Term SOFR Forward Curve'!$O$3:$Q$123,3,FALSE)</f>
        <v>4.6786800000000003E-2</v>
      </c>
      <c r="U17" s="23">
        <f>VLOOKUP(U11,'1 Month Term SOFR Forward Curve'!$O$3:$Q$123,3,FALSE)</f>
        <v>4.5564199999999999E-2</v>
      </c>
      <c r="V17" s="23">
        <f>VLOOKUP(V11,'1 Month Term SOFR Forward Curve'!$O$3:$Q$123,3,FALSE)</f>
        <v>4.4676100000000003E-2</v>
      </c>
      <c r="W17" s="23">
        <f>VLOOKUP(W11,'1 Month Term SOFR Forward Curve'!$O$3:$Q$123,3,FALSE)</f>
        <v>4.3853200000000002E-2</v>
      </c>
      <c r="X17" s="23">
        <f>VLOOKUP(X11,'1 Month Term SOFR Forward Curve'!$O$3:$Q$123,3,FALSE)</f>
        <v>4.3150099999999997E-2</v>
      </c>
      <c r="Y17" s="23">
        <f>VLOOKUP(Y11,'1 Month Term SOFR Forward Curve'!$O$3:$Q$123,3,FALSE)</f>
        <v>4.24835E-2</v>
      </c>
      <c r="Z17" s="23">
        <f>VLOOKUP(Z11,'1 Month Term SOFR Forward Curve'!$O$3:$Q$123,3,FALSE)</f>
        <v>4.1900300000000001E-2</v>
      </c>
      <c r="AA17" s="23">
        <f>VLOOKUP(AA11,'1 Month Term SOFR Forward Curve'!$O$3:$Q$123,3,FALSE)</f>
        <v>4.13817E-2</v>
      </c>
      <c r="AB17" s="23">
        <f>VLOOKUP(AB11,'1 Month Term SOFR Forward Curve'!$O$3:$Q$123,3,FALSE)</f>
        <v>4.0914699999999998E-2</v>
      </c>
      <c r="AC17" s="23">
        <f>VLOOKUP(AC11,'1 Month Term SOFR Forward Curve'!$O$3:$Q$123,3,FALSE)</f>
        <v>4.0546800000000001E-2</v>
      </c>
      <c r="AD17" s="23">
        <f>VLOOKUP(AD11,'1 Month Term SOFR Forward Curve'!$O$3:$Q$123,3,FALSE)</f>
        <v>4.0138500000000001E-2</v>
      </c>
      <c r="AE17" s="23">
        <f>VLOOKUP(AE11,'1 Month Term SOFR Forward Curve'!$O$3:$Q$123,3,FALSE)</f>
        <v>3.9752099999999999E-2</v>
      </c>
      <c r="AF17" s="23">
        <f>VLOOKUP(AF11,'1 Month Term SOFR Forward Curve'!$O$3:$Q$123,3,FALSE)</f>
        <v>3.9400400000000002E-2</v>
      </c>
      <c r="AG17" s="23">
        <f>VLOOKUP(AG11,'1 Month Term SOFR Forward Curve'!$O$3:$Q$123,3,FALSE)</f>
        <v>3.90526E-2</v>
      </c>
      <c r="AH17" s="23">
        <f>VLOOKUP(AH11,'1 Month Term SOFR Forward Curve'!$O$3:$Q$123,3,FALSE)</f>
        <v>3.8710799999999997E-2</v>
      </c>
      <c r="AI17" s="23">
        <f>VLOOKUP(AI11,'1 Month Term SOFR Forward Curve'!$O$3:$Q$123,3,FALSE)</f>
        <v>3.8378299999999997E-2</v>
      </c>
      <c r="AJ17" s="23">
        <f>VLOOKUP(AJ11,'1 Month Term SOFR Forward Curve'!$O$3:$Q$123,3,FALSE)</f>
        <v>3.8057599999999997E-2</v>
      </c>
      <c r="AK17" s="23">
        <f>VLOOKUP(AK11,'1 Month Term SOFR Forward Curve'!$O$3:$Q$123,3,FALSE)</f>
        <v>3.7736199999999998E-2</v>
      </c>
      <c r="AL17" s="23">
        <f>VLOOKUP(AL11,'1 Month Term SOFR Forward Curve'!$O$3:$Q$123,3,FALSE)</f>
        <v>3.7464299999999999E-2</v>
      </c>
      <c r="AM17" s="23">
        <f>VLOOKUP(AM11,'1 Month Term SOFR Forward Curve'!$O$3:$Q$123,3,FALSE)</f>
        <v>3.7187999999999999E-2</v>
      </c>
      <c r="AN17" s="23">
        <f>VLOOKUP(AN11,'1 Month Term SOFR Forward Curve'!$O$3:$Q$123,3,FALSE)</f>
        <v>3.6917999999999999E-2</v>
      </c>
      <c r="AO17" s="23">
        <f>VLOOKUP(AO11,'1 Month Term SOFR Forward Curve'!$O$3:$Q$123,3,FALSE)</f>
        <v>3.6679700000000003E-2</v>
      </c>
      <c r="AP17" s="23">
        <f>VLOOKUP(AP11,'1 Month Term SOFR Forward Curve'!$O$3:$Q$123,3,FALSE)</f>
        <v>3.6441000000000001E-2</v>
      </c>
      <c r="AQ17" s="23">
        <f>VLOOKUP(AQ11,'1 Month Term SOFR Forward Curve'!$O$3:$Q$123,3,FALSE)</f>
        <v>3.6221299999999998E-2</v>
      </c>
      <c r="AR17" s="23">
        <f>VLOOKUP(AR11,'1 Month Term SOFR Forward Curve'!$O$3:$Q$123,3,FALSE)</f>
        <v>3.6025500000000002E-2</v>
      </c>
      <c r="AS17" s="23">
        <f>VLOOKUP(AS11,'1 Month Term SOFR Forward Curve'!$O$3:$Q$123,3,FALSE)</f>
        <v>3.5826200000000002E-2</v>
      </c>
      <c r="AT17" s="23">
        <f>VLOOKUP(AT11,'1 Month Term SOFR Forward Curve'!$O$3:$Q$123,3,FALSE)</f>
        <v>3.56379E-2</v>
      </c>
      <c r="AU17" s="23">
        <f>VLOOKUP(AU11,'1 Month Term SOFR Forward Curve'!$O$3:$Q$123,3,FALSE)</f>
        <v>3.5479799999999999E-2</v>
      </c>
      <c r="AV17" s="23">
        <f>VLOOKUP(AV11,'1 Month Term SOFR Forward Curve'!$O$3:$Q$123,3,FALSE)</f>
        <v>3.5326900000000001E-2</v>
      </c>
      <c r="AW17" s="23">
        <f>VLOOKUP(AW11,'1 Month Term SOFR Forward Curve'!$O$3:$Q$123,3,FALSE)</f>
        <v>3.5180400000000001E-2</v>
      </c>
      <c r="AX17" s="23">
        <f>VLOOKUP(AX11,'1 Month Term SOFR Forward Curve'!$O$3:$Q$123,3,FALSE)</f>
        <v>3.5056299999999999E-2</v>
      </c>
      <c r="AY17" s="23">
        <f>VLOOKUP(AY11,'1 Month Term SOFR Forward Curve'!$O$3:$Q$123,3,FALSE)</f>
        <v>3.4944900000000001E-2</v>
      </c>
      <c r="AZ17" s="23">
        <f>VLOOKUP(AZ11,'1 Month Term SOFR Forward Curve'!$O$3:$Q$123,3,FALSE)</f>
        <v>3.4843699999999998E-2</v>
      </c>
      <c r="BA17" s="23">
        <f>VLOOKUP(BA11,'1 Month Term SOFR Forward Curve'!$O$3:$Q$123,3,FALSE)</f>
        <v>3.4760300000000001E-2</v>
      </c>
      <c r="BC17" s="1" t="s">
        <v>12</v>
      </c>
    </row>
    <row r="18" spans="5:55" x14ac:dyDescent="0.25">
      <c r="E18" s="28" t="s">
        <v>18</v>
      </c>
      <c r="F18" s="29">
        <f>F17+$C$4</f>
        <v>7.4955400000000005E-2</v>
      </c>
      <c r="G18" s="29">
        <f t="shared" ref="G18" si="6">G17+$C$4</f>
        <v>7.8119500000000008E-2</v>
      </c>
      <c r="H18" s="29">
        <f t="shared" ref="H18" si="7">H17+$C$4</f>
        <v>7.9153500000000002E-2</v>
      </c>
      <c r="I18" s="29">
        <f t="shared" ref="I18" si="8">I17+$C$4</f>
        <v>8.0397699999999989E-2</v>
      </c>
      <c r="J18" s="29">
        <f t="shared" ref="J18" si="9">J17+$C$4</f>
        <v>8.1025299999999995E-2</v>
      </c>
      <c r="K18" s="29">
        <f t="shared" ref="K18" si="10">K17+$C$4</f>
        <v>8.0865699999999999E-2</v>
      </c>
      <c r="L18" s="29">
        <f t="shared" ref="L18" si="11">L17+$C$4</f>
        <v>8.0764799999999998E-2</v>
      </c>
      <c r="M18" s="29">
        <f t="shared" ref="M18" si="12">M17+$C$4</f>
        <v>8.0771900000000008E-2</v>
      </c>
      <c r="N18" s="29">
        <f t="shared" ref="N18" si="13">N17+$C$4</f>
        <v>8.0037400000000009E-2</v>
      </c>
      <c r="O18" s="29">
        <f t="shared" ref="O18" si="14">O17+$C$4</f>
        <v>7.9730700000000002E-2</v>
      </c>
      <c r="P18" s="29">
        <f t="shared" ref="P18" si="15">P17+$C$4</f>
        <v>7.9734100000000002E-2</v>
      </c>
      <c r="Q18" s="29">
        <f t="shared" ref="Q18" si="16">Q17+$C$4</f>
        <v>7.8467000000000009E-2</v>
      </c>
      <c r="R18" s="29">
        <f t="shared" ref="R18" si="17">R17+$C$4</f>
        <v>7.7949999999999992E-2</v>
      </c>
      <c r="S18" s="29">
        <f t="shared" ref="S18" si="18">S17+$C$4</f>
        <v>7.7949999999999992E-2</v>
      </c>
      <c r="T18" s="29">
        <f t="shared" ref="T18" si="19">T17+$C$4</f>
        <v>7.6786800000000002E-2</v>
      </c>
      <c r="U18" s="29">
        <f t="shared" ref="U18" si="20">U17+$C$4</f>
        <v>7.5564199999999998E-2</v>
      </c>
      <c r="V18" s="29">
        <f t="shared" ref="V18" si="21">V17+$C$4</f>
        <v>7.4676099999999995E-2</v>
      </c>
      <c r="W18" s="29">
        <f t="shared" ref="W18" si="22">W17+$C$4</f>
        <v>7.3853200000000008E-2</v>
      </c>
      <c r="X18" s="29">
        <f t="shared" ref="X18" si="23">X17+$C$4</f>
        <v>7.3150099999999996E-2</v>
      </c>
      <c r="Y18" s="29">
        <f t="shared" ref="Y18" si="24">Y17+$C$4</f>
        <v>7.2483500000000006E-2</v>
      </c>
      <c r="Z18" s="29">
        <f t="shared" ref="Z18" si="25">Z17+$C$4</f>
        <v>7.19003E-2</v>
      </c>
      <c r="AA18" s="29">
        <f t="shared" ref="AA18" si="26">AA17+$C$4</f>
        <v>7.1381699999999992E-2</v>
      </c>
      <c r="AB18" s="29">
        <f t="shared" ref="AB18" si="27">AB17+$C$4</f>
        <v>7.0914699999999997E-2</v>
      </c>
      <c r="AC18" s="29">
        <f t="shared" ref="AC18" si="28">AC17+$C$4</f>
        <v>7.0546799999999993E-2</v>
      </c>
      <c r="AD18" s="29">
        <f t="shared" ref="AD18" si="29">AD17+$C$4</f>
        <v>7.0138499999999993E-2</v>
      </c>
      <c r="AE18" s="29">
        <f t="shared" ref="AE18" si="30">AE17+$C$4</f>
        <v>6.9752099999999997E-2</v>
      </c>
      <c r="AF18" s="29">
        <f t="shared" ref="AF18" si="31">AF17+$C$4</f>
        <v>6.9400400000000001E-2</v>
      </c>
      <c r="AG18" s="29">
        <f t="shared" ref="AG18" si="32">AG17+$C$4</f>
        <v>6.9052599999999992E-2</v>
      </c>
      <c r="AH18" s="29">
        <f t="shared" ref="AH18" si="33">AH17+$C$4</f>
        <v>6.8710799999999989E-2</v>
      </c>
      <c r="AI18" s="29">
        <f t="shared" ref="AI18" si="34">AI17+$C$4</f>
        <v>6.8378300000000003E-2</v>
      </c>
      <c r="AJ18" s="29">
        <f t="shared" ref="AJ18" si="35">AJ17+$C$4</f>
        <v>6.8057599999999996E-2</v>
      </c>
      <c r="AK18" s="29">
        <f t="shared" ref="AK18" si="36">AK17+$C$4</f>
        <v>6.7736199999999996E-2</v>
      </c>
      <c r="AL18" s="29">
        <f t="shared" ref="AL18" si="37">AL17+$C$4</f>
        <v>6.7464300000000005E-2</v>
      </c>
      <c r="AM18" s="29">
        <f t="shared" ref="AM18" si="38">AM17+$C$4</f>
        <v>6.7187999999999998E-2</v>
      </c>
      <c r="AN18" s="29">
        <f t="shared" ref="AN18" si="39">AN17+$C$4</f>
        <v>6.6918000000000005E-2</v>
      </c>
      <c r="AO18" s="29">
        <f t="shared" ref="AO18" si="40">AO17+$C$4</f>
        <v>6.6679700000000008E-2</v>
      </c>
      <c r="AP18" s="29">
        <f t="shared" ref="AP18" si="41">AP17+$C$4</f>
        <v>6.6441E-2</v>
      </c>
      <c r="AQ18" s="29">
        <f t="shared" ref="AQ18" si="42">AQ17+$C$4</f>
        <v>6.6221299999999997E-2</v>
      </c>
      <c r="AR18" s="29">
        <f t="shared" ref="AR18" si="43">AR17+$C$4</f>
        <v>6.6025500000000001E-2</v>
      </c>
      <c r="AS18" s="29">
        <f t="shared" ref="AS18" si="44">AS17+$C$4</f>
        <v>6.5826200000000001E-2</v>
      </c>
      <c r="AT18" s="29">
        <f t="shared" ref="AT18" si="45">AT17+$C$4</f>
        <v>6.5637899999999999E-2</v>
      </c>
      <c r="AU18" s="29">
        <f t="shared" ref="AU18" si="46">AU17+$C$4</f>
        <v>6.5479800000000005E-2</v>
      </c>
      <c r="AV18" s="29">
        <f t="shared" ref="AV18" si="47">AV17+$C$4</f>
        <v>6.5326899999999993E-2</v>
      </c>
      <c r="AW18" s="29">
        <f t="shared" ref="AW18" si="48">AW17+$C$4</f>
        <v>6.5180399999999999E-2</v>
      </c>
      <c r="AX18" s="29">
        <f t="shared" ref="AX18" si="49">AX17+$C$4</f>
        <v>6.5056299999999997E-2</v>
      </c>
      <c r="AY18" s="29">
        <f t="shared" ref="AY18" si="50">AY17+$C$4</f>
        <v>6.49449E-2</v>
      </c>
      <c r="AZ18" s="29">
        <f t="shared" ref="AZ18" si="51">AZ17+$C$4</f>
        <v>6.4843700000000004E-2</v>
      </c>
      <c r="BA18" s="29">
        <f t="shared" ref="BA18" si="52">BA17+$C$4</f>
        <v>6.4760299999999993E-2</v>
      </c>
      <c r="BC18" s="1" t="s">
        <v>12</v>
      </c>
    </row>
    <row r="19" spans="5:55" x14ac:dyDescent="0.25">
      <c r="E19" s="21" t="s">
        <v>19</v>
      </c>
      <c r="F19" s="22">
        <f>IFERROR(F14+F15,F14)</f>
        <v>8000000</v>
      </c>
      <c r="G19" s="22">
        <f>IFERROR(G14+G15,G14)</f>
        <v>8000000</v>
      </c>
      <c r="H19" s="22">
        <f t="shared" ref="H19:BA19" si="53">IFERROR(H14+H15,H14)</f>
        <v>8000000</v>
      </c>
      <c r="I19" s="22">
        <f t="shared" si="53"/>
        <v>8000000</v>
      </c>
      <c r="J19" s="22">
        <f t="shared" si="53"/>
        <v>8000000</v>
      </c>
      <c r="K19" s="22">
        <f t="shared" si="53"/>
        <v>8000000</v>
      </c>
      <c r="L19" s="22">
        <f t="shared" si="53"/>
        <v>8000000</v>
      </c>
      <c r="M19" s="22">
        <f t="shared" si="53"/>
        <v>8000000</v>
      </c>
      <c r="N19" s="22">
        <f t="shared" si="53"/>
        <v>8000000</v>
      </c>
      <c r="O19" s="22">
        <f t="shared" si="53"/>
        <v>8000000</v>
      </c>
      <c r="P19" s="22">
        <f t="shared" si="53"/>
        <v>8000000</v>
      </c>
      <c r="Q19" s="22">
        <f t="shared" si="53"/>
        <v>8000000</v>
      </c>
      <c r="R19" s="22">
        <f t="shared" si="53"/>
        <v>8000000</v>
      </c>
      <c r="S19" s="22">
        <f t="shared" si="53"/>
        <v>8000000</v>
      </c>
      <c r="T19" s="22">
        <f t="shared" si="53"/>
        <v>8000000</v>
      </c>
      <c r="U19" s="22">
        <f t="shared" si="53"/>
        <v>8000000</v>
      </c>
      <c r="V19" s="22">
        <f t="shared" si="53"/>
        <v>8000000</v>
      </c>
      <c r="W19" s="22">
        <f t="shared" si="53"/>
        <v>8000000</v>
      </c>
      <c r="X19" s="22">
        <f t="shared" si="53"/>
        <v>8000000</v>
      </c>
      <c r="Y19" s="22">
        <f t="shared" si="53"/>
        <v>8000000</v>
      </c>
      <c r="Z19" s="22">
        <f t="shared" si="53"/>
        <v>8000000</v>
      </c>
      <c r="AA19" s="22">
        <f t="shared" si="53"/>
        <v>8000000</v>
      </c>
      <c r="AB19" s="22">
        <f t="shared" si="53"/>
        <v>8000000</v>
      </c>
      <c r="AC19" s="22">
        <f t="shared" si="53"/>
        <v>8000000</v>
      </c>
      <c r="AD19" s="22">
        <f t="shared" si="53"/>
        <v>8000000</v>
      </c>
      <c r="AE19" s="22">
        <f t="shared" si="53"/>
        <v>8000000</v>
      </c>
      <c r="AF19" s="22">
        <f t="shared" si="53"/>
        <v>8000000</v>
      </c>
      <c r="AG19" s="22">
        <f t="shared" si="53"/>
        <v>8000000</v>
      </c>
      <c r="AH19" s="22">
        <f t="shared" si="53"/>
        <v>8000000</v>
      </c>
      <c r="AI19" s="22">
        <f t="shared" si="53"/>
        <v>8000000</v>
      </c>
      <c r="AJ19" s="22">
        <f t="shared" si="53"/>
        <v>8000000</v>
      </c>
      <c r="AK19" s="22">
        <f t="shared" si="53"/>
        <v>8000000</v>
      </c>
      <c r="AL19" s="22">
        <f t="shared" si="53"/>
        <v>8000000</v>
      </c>
      <c r="AM19" s="22">
        <f t="shared" si="53"/>
        <v>8000000</v>
      </c>
      <c r="AN19" s="22">
        <f t="shared" si="53"/>
        <v>8000000</v>
      </c>
      <c r="AO19" s="22">
        <f t="shared" si="53"/>
        <v>8000000</v>
      </c>
      <c r="AP19" s="22">
        <f t="shared" si="53"/>
        <v>8000000</v>
      </c>
      <c r="AQ19" s="22">
        <f t="shared" si="53"/>
        <v>8000000</v>
      </c>
      <c r="AR19" s="22">
        <f t="shared" si="53"/>
        <v>8000000</v>
      </c>
      <c r="AS19" s="22">
        <f t="shared" si="53"/>
        <v>8000000</v>
      </c>
      <c r="AT19" s="22">
        <f t="shared" si="53"/>
        <v>8000000</v>
      </c>
      <c r="AU19" s="22">
        <f t="shared" si="53"/>
        <v>8000000</v>
      </c>
      <c r="AV19" s="22">
        <f t="shared" si="53"/>
        <v>8000000</v>
      </c>
      <c r="AW19" s="22">
        <f t="shared" si="53"/>
        <v>8000000</v>
      </c>
      <c r="AX19" s="22">
        <f t="shared" si="53"/>
        <v>8000000</v>
      </c>
      <c r="AY19" s="22">
        <f t="shared" si="53"/>
        <v>8000000</v>
      </c>
      <c r="AZ19" s="22">
        <f t="shared" si="53"/>
        <v>8000000</v>
      </c>
      <c r="BA19" s="22">
        <f t="shared" si="53"/>
        <v>8000000</v>
      </c>
      <c r="BC19" s="1" t="s">
        <v>12</v>
      </c>
    </row>
    <row r="20" spans="5:55" x14ac:dyDescent="0.25">
      <c r="BC20" s="1" t="s">
        <v>12</v>
      </c>
    </row>
    <row r="21" spans="5:55" x14ac:dyDescent="0.25">
      <c r="BC21" s="1" t="s">
        <v>12</v>
      </c>
    </row>
    <row r="22" spans="5:55" x14ac:dyDescent="0.25">
      <c r="BC22" s="1" t="s">
        <v>12</v>
      </c>
    </row>
    <row r="23" spans="5:55" x14ac:dyDescent="0.25">
      <c r="BC23" s="1" t="s">
        <v>12</v>
      </c>
    </row>
    <row r="24" spans="5:55" x14ac:dyDescent="0.25">
      <c r="BC24" s="1" t="s">
        <v>12</v>
      </c>
    </row>
    <row r="25" spans="5:55" x14ac:dyDescent="0.25">
      <c r="BC25" s="1" t="s">
        <v>12</v>
      </c>
    </row>
    <row r="26" spans="5:55" x14ac:dyDescent="0.25">
      <c r="BC26" s="1" t="s">
        <v>12</v>
      </c>
    </row>
    <row r="27" spans="5:55" x14ac:dyDescent="0.25">
      <c r="BC27" s="1" t="s">
        <v>12</v>
      </c>
    </row>
    <row r="28" spans="5:55" x14ac:dyDescent="0.25">
      <c r="BC28" s="1" t="s">
        <v>12</v>
      </c>
    </row>
    <row r="29" spans="5:55" x14ac:dyDescent="0.25">
      <c r="BC29" s="1" t="s">
        <v>12</v>
      </c>
    </row>
    <row r="30" spans="5:55" x14ac:dyDescent="0.25">
      <c r="BC30" s="1" t="s">
        <v>12</v>
      </c>
    </row>
    <row r="31" spans="5:55" x14ac:dyDescent="0.25">
      <c r="BC31" s="1" t="s">
        <v>12</v>
      </c>
    </row>
    <row r="32" spans="5:55" x14ac:dyDescent="0.25">
      <c r="BC32" s="1" t="s">
        <v>12</v>
      </c>
    </row>
    <row r="33" spans="55:55" x14ac:dyDescent="0.25">
      <c r="BC33" s="1" t="s">
        <v>12</v>
      </c>
    </row>
    <row r="34" spans="55:55" x14ac:dyDescent="0.25">
      <c r="BC34" s="1" t="s">
        <v>12</v>
      </c>
    </row>
    <row r="35" spans="55:55" x14ac:dyDescent="0.25">
      <c r="BC35" s="1" t="s">
        <v>12</v>
      </c>
    </row>
    <row r="36" spans="55:55" x14ac:dyDescent="0.25">
      <c r="BC36" s="1" t="s">
        <v>12</v>
      </c>
    </row>
    <row r="37" spans="55:55" x14ac:dyDescent="0.25">
      <c r="BC37" s="1" t="s">
        <v>12</v>
      </c>
    </row>
    <row r="38" spans="55:55" x14ac:dyDescent="0.25">
      <c r="BC38" s="1" t="s">
        <v>12</v>
      </c>
    </row>
    <row r="39" spans="55:55" x14ac:dyDescent="0.25">
      <c r="BC39" s="1" t="s">
        <v>12</v>
      </c>
    </row>
    <row r="40" spans="55:55" x14ac:dyDescent="0.25">
      <c r="BC40" s="1" t="s">
        <v>12</v>
      </c>
    </row>
    <row r="41" spans="55:55" x14ac:dyDescent="0.25">
      <c r="BC41" s="1" t="s">
        <v>12</v>
      </c>
    </row>
    <row r="42" spans="55:55" x14ac:dyDescent="0.25">
      <c r="BC42" s="1" t="s">
        <v>12</v>
      </c>
    </row>
    <row r="43" spans="55:55" x14ac:dyDescent="0.25">
      <c r="BC43" s="1" t="s">
        <v>12</v>
      </c>
    </row>
    <row r="44" spans="55:55" x14ac:dyDescent="0.25">
      <c r="BC44" s="1" t="s">
        <v>12</v>
      </c>
    </row>
    <row r="45" spans="55:55" x14ac:dyDescent="0.25">
      <c r="BC45" s="1" t="s"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F0E7B-E5CF-4010-8025-35FEF5ECFEFD}">
  <dimension ref="B1:Q124"/>
  <sheetViews>
    <sheetView workbookViewId="0">
      <selection activeCell="O5" sqref="O5"/>
    </sheetView>
  </sheetViews>
  <sheetFormatPr defaultColWidth="9.140625" defaultRowHeight="12.75" customHeight="1" x14ac:dyDescent="0.2"/>
  <cols>
    <col min="1" max="14" width="9.140625" style="2"/>
    <col min="15" max="15" width="10.7109375" style="2" bestFit="1" customWidth="1"/>
    <col min="16" max="16" width="11.85546875" style="2" customWidth="1"/>
    <col min="17" max="17" width="32.7109375" style="2" customWidth="1"/>
    <col min="18" max="16384" width="9.140625" style="2"/>
  </cols>
  <sheetData>
    <row r="1" spans="2:17" ht="12.75" customHeight="1" thickBot="1" x14ac:dyDescent="0.25"/>
    <row r="2" spans="2:17" ht="12.75" customHeight="1" x14ac:dyDescent="0.25">
      <c r="P2" s="12" t="s">
        <v>5</v>
      </c>
      <c r="Q2" s="11" t="s">
        <v>4</v>
      </c>
    </row>
    <row r="3" spans="2:17" ht="12.75" customHeight="1" x14ac:dyDescent="0.25">
      <c r="O3" s="6">
        <f>EOMONTH(P3,0)</f>
        <v>44895</v>
      </c>
      <c r="P3" s="6">
        <v>44874</v>
      </c>
      <c r="Q3" s="5">
        <v>3.8506499999999999E-2</v>
      </c>
    </row>
    <row r="4" spans="2:17" ht="12.75" customHeight="1" x14ac:dyDescent="0.25">
      <c r="O4" s="6">
        <f t="shared" ref="O4:O67" si="0">EOMONTH(P4,0)</f>
        <v>44926</v>
      </c>
      <c r="P4" s="6">
        <v>44904</v>
      </c>
      <c r="Q4" s="5">
        <v>4.2262899999999999E-2</v>
      </c>
    </row>
    <row r="5" spans="2:17" ht="12.75" customHeight="1" x14ac:dyDescent="0.25">
      <c r="O5" s="6">
        <f t="shared" si="0"/>
        <v>44957</v>
      </c>
      <c r="P5" s="6">
        <v>44935</v>
      </c>
      <c r="Q5" s="5">
        <v>4.49554E-2</v>
      </c>
    </row>
    <row r="6" spans="2:17" ht="12.75" customHeight="1" x14ac:dyDescent="0.25">
      <c r="O6" s="6">
        <f t="shared" si="0"/>
        <v>44985</v>
      </c>
      <c r="P6" s="6">
        <v>44966</v>
      </c>
      <c r="Q6" s="5">
        <v>4.8119500000000003E-2</v>
      </c>
    </row>
    <row r="7" spans="2:17" ht="12.75" customHeight="1" x14ac:dyDescent="0.25">
      <c r="O7" s="6">
        <f t="shared" si="0"/>
        <v>45016</v>
      </c>
      <c r="P7" s="6">
        <v>44994</v>
      </c>
      <c r="Q7" s="5">
        <v>4.9153500000000003E-2</v>
      </c>
    </row>
    <row r="8" spans="2:17" ht="12.75" customHeight="1" x14ac:dyDescent="0.25">
      <c r="B8" s="10" t="s">
        <v>4</v>
      </c>
      <c r="O8" s="6">
        <f t="shared" si="0"/>
        <v>45046</v>
      </c>
      <c r="P8" s="6">
        <v>45026</v>
      </c>
      <c r="Q8" s="5">
        <v>5.0397699999999997E-2</v>
      </c>
    </row>
    <row r="9" spans="2:17" ht="12.75" customHeight="1" x14ac:dyDescent="0.25">
      <c r="B9" s="9" t="s">
        <v>3</v>
      </c>
      <c r="O9" s="6">
        <f t="shared" si="0"/>
        <v>45077</v>
      </c>
      <c r="P9" s="6">
        <v>45055</v>
      </c>
      <c r="Q9" s="5">
        <v>5.1025300000000003E-2</v>
      </c>
    </row>
    <row r="10" spans="2:17" ht="12.75" customHeight="1" x14ac:dyDescent="0.25">
      <c r="O10" s="6">
        <f t="shared" si="0"/>
        <v>45107</v>
      </c>
      <c r="P10" s="6">
        <v>45086</v>
      </c>
      <c r="Q10" s="5">
        <v>5.08657E-2</v>
      </c>
    </row>
    <row r="11" spans="2:17" ht="12.75" customHeight="1" x14ac:dyDescent="0.25">
      <c r="O11" s="6">
        <f t="shared" si="0"/>
        <v>45138</v>
      </c>
      <c r="P11" s="6">
        <v>45117</v>
      </c>
      <c r="Q11" s="5">
        <v>5.0764799999999999E-2</v>
      </c>
    </row>
    <row r="12" spans="2:17" ht="12.75" customHeight="1" x14ac:dyDescent="0.25">
      <c r="O12" s="6">
        <f t="shared" si="0"/>
        <v>45169</v>
      </c>
      <c r="P12" s="6">
        <v>45147</v>
      </c>
      <c r="Q12" s="5">
        <v>5.0771900000000002E-2</v>
      </c>
    </row>
    <row r="13" spans="2:17" ht="12.75" customHeight="1" x14ac:dyDescent="0.25">
      <c r="O13" s="6">
        <f t="shared" si="0"/>
        <v>45199</v>
      </c>
      <c r="P13" s="6">
        <v>45180</v>
      </c>
      <c r="Q13" s="5">
        <v>5.0037400000000003E-2</v>
      </c>
    </row>
    <row r="14" spans="2:17" ht="12.75" customHeight="1" x14ac:dyDescent="0.25">
      <c r="O14" s="6">
        <f t="shared" si="0"/>
        <v>45230</v>
      </c>
      <c r="P14" s="6">
        <v>45208</v>
      </c>
      <c r="Q14" s="5">
        <v>4.9730700000000003E-2</v>
      </c>
    </row>
    <row r="15" spans="2:17" ht="12.75" customHeight="1" x14ac:dyDescent="0.25">
      <c r="O15" s="6">
        <f t="shared" si="0"/>
        <v>45260</v>
      </c>
      <c r="P15" s="6">
        <v>45239</v>
      </c>
      <c r="Q15" s="5">
        <v>4.9734100000000003E-2</v>
      </c>
    </row>
    <row r="16" spans="2:17" ht="12.75" customHeight="1" x14ac:dyDescent="0.25">
      <c r="O16" s="6">
        <f t="shared" si="0"/>
        <v>45291</v>
      </c>
      <c r="P16" s="6">
        <v>45271</v>
      </c>
      <c r="Q16" s="5">
        <v>4.8467000000000003E-2</v>
      </c>
    </row>
    <row r="17" spans="15:17" ht="12.75" customHeight="1" x14ac:dyDescent="0.25">
      <c r="O17" s="6">
        <f t="shared" si="0"/>
        <v>45322</v>
      </c>
      <c r="P17" s="6">
        <v>45300</v>
      </c>
      <c r="Q17" s="5">
        <v>4.795E-2</v>
      </c>
    </row>
    <row r="18" spans="15:17" ht="12.75" customHeight="1" x14ac:dyDescent="0.25">
      <c r="O18" s="6">
        <f t="shared" si="0"/>
        <v>45351</v>
      </c>
      <c r="P18" s="6">
        <v>45331</v>
      </c>
      <c r="Q18" s="5">
        <v>4.795E-2</v>
      </c>
    </row>
    <row r="19" spans="15:17" ht="12.75" customHeight="1" x14ac:dyDescent="0.25">
      <c r="O19" s="6">
        <f t="shared" si="0"/>
        <v>45382</v>
      </c>
      <c r="P19" s="6">
        <v>45362</v>
      </c>
      <c r="Q19" s="5">
        <v>4.6786800000000003E-2</v>
      </c>
    </row>
    <row r="20" spans="15:17" ht="12.75" customHeight="1" x14ac:dyDescent="0.25">
      <c r="O20" s="6">
        <f t="shared" si="0"/>
        <v>45412</v>
      </c>
      <c r="P20" s="6">
        <v>45391</v>
      </c>
      <c r="Q20" s="5">
        <v>4.5564199999999999E-2</v>
      </c>
    </row>
    <row r="21" spans="15:17" ht="12.75" customHeight="1" x14ac:dyDescent="0.25">
      <c r="O21" s="6">
        <f t="shared" si="0"/>
        <v>45443</v>
      </c>
      <c r="P21" s="6">
        <v>45421</v>
      </c>
      <c r="Q21" s="5">
        <v>4.4676100000000003E-2</v>
      </c>
    </row>
    <row r="22" spans="15:17" ht="12.75" customHeight="1" x14ac:dyDescent="0.25">
      <c r="O22" s="6">
        <f t="shared" si="0"/>
        <v>45473</v>
      </c>
      <c r="P22" s="6">
        <v>45453</v>
      </c>
      <c r="Q22" s="5">
        <v>4.3853200000000002E-2</v>
      </c>
    </row>
    <row r="23" spans="15:17" ht="12.75" customHeight="1" x14ac:dyDescent="0.25">
      <c r="O23" s="6">
        <f t="shared" si="0"/>
        <v>45504</v>
      </c>
      <c r="P23" s="6">
        <v>45482</v>
      </c>
      <c r="Q23" s="5">
        <v>4.3150099999999997E-2</v>
      </c>
    </row>
    <row r="24" spans="15:17" ht="12.75" customHeight="1" x14ac:dyDescent="0.25">
      <c r="O24" s="6">
        <f t="shared" si="0"/>
        <v>45535</v>
      </c>
      <c r="P24" s="6">
        <v>45513</v>
      </c>
      <c r="Q24" s="5">
        <v>4.24835E-2</v>
      </c>
    </row>
    <row r="25" spans="15:17" ht="12.75" customHeight="1" x14ac:dyDescent="0.25">
      <c r="O25" s="6">
        <f t="shared" si="0"/>
        <v>45565</v>
      </c>
      <c r="P25" s="6">
        <v>45544</v>
      </c>
      <c r="Q25" s="5">
        <v>4.1900300000000001E-2</v>
      </c>
    </row>
    <row r="26" spans="15:17" ht="12.75" customHeight="1" x14ac:dyDescent="0.25">
      <c r="O26" s="6">
        <f t="shared" si="0"/>
        <v>45596</v>
      </c>
      <c r="P26" s="6">
        <v>45574</v>
      </c>
      <c r="Q26" s="5">
        <v>4.13817E-2</v>
      </c>
    </row>
    <row r="27" spans="15:17" ht="12.75" customHeight="1" x14ac:dyDescent="0.25">
      <c r="O27" s="6">
        <f t="shared" si="0"/>
        <v>45626</v>
      </c>
      <c r="P27" s="6">
        <v>45607</v>
      </c>
      <c r="Q27" s="5">
        <v>4.0914699999999998E-2</v>
      </c>
    </row>
    <row r="28" spans="15:17" ht="12.75" customHeight="1" x14ac:dyDescent="0.25">
      <c r="O28" s="6">
        <f t="shared" si="0"/>
        <v>45657</v>
      </c>
      <c r="P28" s="6">
        <v>45635</v>
      </c>
      <c r="Q28" s="5">
        <v>4.0546800000000001E-2</v>
      </c>
    </row>
    <row r="29" spans="15:17" ht="12.75" customHeight="1" x14ac:dyDescent="0.25">
      <c r="O29" s="6">
        <f t="shared" si="0"/>
        <v>45688</v>
      </c>
      <c r="P29" s="6">
        <v>45666</v>
      </c>
      <c r="Q29" s="5">
        <v>4.0138500000000001E-2</v>
      </c>
    </row>
    <row r="30" spans="15:17" ht="12.75" customHeight="1" x14ac:dyDescent="0.25">
      <c r="O30" s="6">
        <f t="shared" si="0"/>
        <v>45716</v>
      </c>
      <c r="P30" s="6">
        <v>45698</v>
      </c>
      <c r="Q30" s="5">
        <v>3.9752099999999999E-2</v>
      </c>
    </row>
    <row r="31" spans="15:17" ht="12.75" customHeight="1" x14ac:dyDescent="0.25">
      <c r="O31" s="6">
        <f t="shared" si="0"/>
        <v>45747</v>
      </c>
      <c r="P31" s="6">
        <v>45726</v>
      </c>
      <c r="Q31" s="5">
        <v>3.9400400000000002E-2</v>
      </c>
    </row>
    <row r="32" spans="15:17" ht="12.75" customHeight="1" x14ac:dyDescent="0.25">
      <c r="O32" s="6">
        <f t="shared" si="0"/>
        <v>45777</v>
      </c>
      <c r="P32" s="6">
        <v>45756</v>
      </c>
      <c r="Q32" s="5">
        <v>3.90526E-2</v>
      </c>
    </row>
    <row r="33" spans="2:17" ht="12.75" customHeight="1" x14ac:dyDescent="0.25">
      <c r="O33" s="6">
        <f t="shared" si="0"/>
        <v>45808</v>
      </c>
      <c r="P33" s="6">
        <v>45786</v>
      </c>
      <c r="Q33" s="5">
        <v>3.8710799999999997E-2</v>
      </c>
    </row>
    <row r="34" spans="2:17" ht="12.75" customHeight="1" x14ac:dyDescent="0.25">
      <c r="O34" s="6">
        <f t="shared" si="0"/>
        <v>45838</v>
      </c>
      <c r="P34" s="6">
        <v>45817</v>
      </c>
      <c r="Q34" s="5">
        <v>3.8378299999999997E-2</v>
      </c>
    </row>
    <row r="35" spans="2:17" ht="12.75" customHeight="1" x14ac:dyDescent="0.25">
      <c r="B35" s="8" t="s">
        <v>2</v>
      </c>
      <c r="F35" s="7" t="s">
        <v>1</v>
      </c>
      <c r="O35" s="6">
        <f t="shared" si="0"/>
        <v>45869</v>
      </c>
      <c r="P35" s="6">
        <v>45847</v>
      </c>
      <c r="Q35" s="5">
        <v>3.8057599999999997E-2</v>
      </c>
    </row>
    <row r="36" spans="2:17" ht="12.75" customHeight="1" x14ac:dyDescent="0.25">
      <c r="O36" s="6">
        <f t="shared" si="0"/>
        <v>45900</v>
      </c>
      <c r="P36" s="6">
        <v>45880</v>
      </c>
      <c r="Q36" s="5">
        <v>3.7736199999999998E-2</v>
      </c>
    </row>
    <row r="37" spans="2:17" ht="12.75" customHeight="1" x14ac:dyDescent="0.25">
      <c r="O37" s="6">
        <f t="shared" si="0"/>
        <v>45930</v>
      </c>
      <c r="P37" s="6">
        <v>45909</v>
      </c>
      <c r="Q37" s="5">
        <v>3.7464299999999999E-2</v>
      </c>
    </row>
    <row r="38" spans="2:17" ht="12.75" customHeight="1" x14ac:dyDescent="0.25">
      <c r="O38" s="6">
        <f t="shared" si="0"/>
        <v>45961</v>
      </c>
      <c r="P38" s="6">
        <v>45939</v>
      </c>
      <c r="Q38" s="5">
        <v>3.7187999999999999E-2</v>
      </c>
    </row>
    <row r="39" spans="2:17" ht="12.75" customHeight="1" x14ac:dyDescent="0.25">
      <c r="O39" s="6">
        <f t="shared" si="0"/>
        <v>45991</v>
      </c>
      <c r="P39" s="6">
        <v>45971</v>
      </c>
      <c r="Q39" s="5">
        <v>3.6917999999999999E-2</v>
      </c>
    </row>
    <row r="40" spans="2:17" ht="12.75" customHeight="1" x14ac:dyDescent="0.25">
      <c r="O40" s="6">
        <f t="shared" si="0"/>
        <v>46022</v>
      </c>
      <c r="P40" s="6">
        <v>46000</v>
      </c>
      <c r="Q40" s="5">
        <v>3.6679700000000003E-2</v>
      </c>
    </row>
    <row r="41" spans="2:17" ht="12.75" customHeight="1" x14ac:dyDescent="0.25">
      <c r="O41" s="6">
        <f t="shared" si="0"/>
        <v>46053</v>
      </c>
      <c r="P41" s="6">
        <v>46031</v>
      </c>
      <c r="Q41" s="5">
        <v>3.6441000000000001E-2</v>
      </c>
    </row>
    <row r="42" spans="2:17" ht="12.75" customHeight="1" x14ac:dyDescent="0.25">
      <c r="O42" s="6">
        <f t="shared" si="0"/>
        <v>46081</v>
      </c>
      <c r="P42" s="6">
        <v>46062</v>
      </c>
      <c r="Q42" s="5">
        <v>3.6221299999999998E-2</v>
      </c>
    </row>
    <row r="43" spans="2:17" ht="12.75" customHeight="1" x14ac:dyDescent="0.25">
      <c r="O43" s="6">
        <f t="shared" si="0"/>
        <v>46112</v>
      </c>
      <c r="P43" s="6">
        <v>46090</v>
      </c>
      <c r="Q43" s="5">
        <v>3.6025500000000002E-2</v>
      </c>
    </row>
    <row r="44" spans="2:17" ht="12.75" customHeight="1" x14ac:dyDescent="0.25">
      <c r="O44" s="6">
        <f t="shared" si="0"/>
        <v>46142</v>
      </c>
      <c r="P44" s="6">
        <v>46121</v>
      </c>
      <c r="Q44" s="5">
        <v>3.5826200000000002E-2</v>
      </c>
    </row>
    <row r="45" spans="2:17" ht="12.75" customHeight="1" x14ac:dyDescent="0.25">
      <c r="O45" s="6">
        <f t="shared" si="0"/>
        <v>46173</v>
      </c>
      <c r="P45" s="6">
        <v>46153</v>
      </c>
      <c r="Q45" s="5">
        <v>3.56379E-2</v>
      </c>
    </row>
    <row r="46" spans="2:17" ht="12.75" customHeight="1" x14ac:dyDescent="0.25">
      <c r="O46" s="6">
        <f t="shared" si="0"/>
        <v>46203</v>
      </c>
      <c r="P46" s="6">
        <v>46182</v>
      </c>
      <c r="Q46" s="5">
        <v>3.5479799999999999E-2</v>
      </c>
    </row>
    <row r="47" spans="2:17" ht="12.75" customHeight="1" x14ac:dyDescent="0.25">
      <c r="O47" s="6">
        <f t="shared" si="0"/>
        <v>46234</v>
      </c>
      <c r="P47" s="6">
        <v>46212</v>
      </c>
      <c r="Q47" s="5">
        <v>3.5326900000000001E-2</v>
      </c>
    </row>
    <row r="48" spans="2:17" ht="12.75" customHeight="1" x14ac:dyDescent="0.25">
      <c r="O48" s="6">
        <f t="shared" si="0"/>
        <v>46265</v>
      </c>
      <c r="P48" s="6">
        <v>46244</v>
      </c>
      <c r="Q48" s="5">
        <v>3.5180400000000001E-2</v>
      </c>
    </row>
    <row r="49" spans="15:17" ht="12.75" customHeight="1" x14ac:dyDescent="0.25">
      <c r="O49" s="6">
        <f t="shared" si="0"/>
        <v>46295</v>
      </c>
      <c r="P49" s="6">
        <v>46274</v>
      </c>
      <c r="Q49" s="5">
        <v>3.5056299999999999E-2</v>
      </c>
    </row>
    <row r="50" spans="15:17" ht="12.75" customHeight="1" x14ac:dyDescent="0.25">
      <c r="O50" s="6">
        <f t="shared" si="0"/>
        <v>46326</v>
      </c>
      <c r="P50" s="6">
        <v>46304</v>
      </c>
      <c r="Q50" s="5">
        <v>3.4944900000000001E-2</v>
      </c>
    </row>
    <row r="51" spans="15:17" ht="12.75" customHeight="1" x14ac:dyDescent="0.25">
      <c r="O51" s="6">
        <f t="shared" si="0"/>
        <v>46356</v>
      </c>
      <c r="P51" s="6">
        <v>46335</v>
      </c>
      <c r="Q51" s="5">
        <v>3.4843699999999998E-2</v>
      </c>
    </row>
    <row r="52" spans="15:17" ht="12.75" customHeight="1" x14ac:dyDescent="0.25">
      <c r="O52" s="6">
        <f t="shared" si="0"/>
        <v>46387</v>
      </c>
      <c r="P52" s="6">
        <v>46365</v>
      </c>
      <c r="Q52" s="5">
        <v>3.4760300000000001E-2</v>
      </c>
    </row>
    <row r="53" spans="15:17" ht="12.75" customHeight="1" x14ac:dyDescent="0.25">
      <c r="O53" s="6">
        <f t="shared" si="0"/>
        <v>46418</v>
      </c>
      <c r="P53" s="6">
        <v>46398</v>
      </c>
      <c r="Q53" s="5">
        <v>3.4681799999999999E-2</v>
      </c>
    </row>
    <row r="54" spans="15:17" ht="12.75" customHeight="1" x14ac:dyDescent="0.25">
      <c r="O54" s="6">
        <f t="shared" si="0"/>
        <v>46446</v>
      </c>
      <c r="P54" s="6">
        <v>46427</v>
      </c>
      <c r="Q54" s="5">
        <v>3.4624099999999998E-2</v>
      </c>
    </row>
    <row r="55" spans="15:17" ht="12.75" customHeight="1" x14ac:dyDescent="0.25">
      <c r="O55" s="6">
        <f t="shared" si="0"/>
        <v>46477</v>
      </c>
      <c r="P55" s="6">
        <v>46455</v>
      </c>
      <c r="Q55" s="5">
        <v>3.4584999999999998E-2</v>
      </c>
    </row>
    <row r="56" spans="15:17" ht="12.75" customHeight="1" x14ac:dyDescent="0.25">
      <c r="O56" s="6">
        <f t="shared" si="0"/>
        <v>46507</v>
      </c>
      <c r="P56" s="6">
        <v>46486</v>
      </c>
      <c r="Q56" s="5">
        <v>3.4552300000000001E-2</v>
      </c>
    </row>
    <row r="57" spans="15:17" ht="12.75" customHeight="1" x14ac:dyDescent="0.25">
      <c r="O57" s="6">
        <f t="shared" si="0"/>
        <v>46538</v>
      </c>
      <c r="P57" s="6">
        <v>46517</v>
      </c>
      <c r="Q57" s="5">
        <v>3.4533700000000001E-2</v>
      </c>
    </row>
    <row r="58" spans="15:17" ht="12.75" customHeight="1" x14ac:dyDescent="0.25">
      <c r="O58" s="6">
        <f t="shared" si="0"/>
        <v>46568</v>
      </c>
      <c r="P58" s="6">
        <v>46547</v>
      </c>
      <c r="Q58" s="5">
        <v>3.4527299999999997E-2</v>
      </c>
    </row>
    <row r="59" spans="15:17" ht="12.75" customHeight="1" x14ac:dyDescent="0.25">
      <c r="O59" s="6">
        <f t="shared" si="0"/>
        <v>46599</v>
      </c>
      <c r="P59" s="6">
        <v>46577</v>
      </c>
      <c r="Q59" s="5">
        <v>3.4537400000000003E-2</v>
      </c>
    </row>
    <row r="60" spans="15:17" ht="12.75" customHeight="1" x14ac:dyDescent="0.25">
      <c r="O60" s="6">
        <f t="shared" si="0"/>
        <v>46630</v>
      </c>
      <c r="P60" s="6">
        <v>46608</v>
      </c>
      <c r="Q60" s="5">
        <v>3.456E-2</v>
      </c>
    </row>
    <row r="61" spans="15:17" ht="12.75" customHeight="1" x14ac:dyDescent="0.25">
      <c r="O61" s="6">
        <f t="shared" si="0"/>
        <v>46660</v>
      </c>
      <c r="P61" s="6">
        <v>46639</v>
      </c>
      <c r="Q61" s="5">
        <v>3.4601399999999997E-2</v>
      </c>
    </row>
    <row r="62" spans="15:17" ht="12.75" customHeight="1" x14ac:dyDescent="0.25">
      <c r="O62" s="6">
        <f t="shared" si="0"/>
        <v>46691</v>
      </c>
      <c r="P62" s="6">
        <v>46671</v>
      </c>
      <c r="Q62" s="5">
        <v>3.4650899999999998E-2</v>
      </c>
    </row>
    <row r="63" spans="15:17" ht="12.75" customHeight="1" x14ac:dyDescent="0.25">
      <c r="O63" s="6">
        <f t="shared" si="0"/>
        <v>46721</v>
      </c>
      <c r="P63" s="6">
        <v>46700</v>
      </c>
      <c r="Q63" s="5">
        <v>3.4704400000000003E-2</v>
      </c>
    </row>
    <row r="64" spans="15:17" ht="12.75" customHeight="1" x14ac:dyDescent="0.25">
      <c r="O64" s="6">
        <f t="shared" si="0"/>
        <v>46752</v>
      </c>
      <c r="P64" s="6">
        <v>46730</v>
      </c>
      <c r="Q64" s="5">
        <v>3.47716E-2</v>
      </c>
    </row>
    <row r="65" spans="15:17" ht="12.75" customHeight="1" x14ac:dyDescent="0.25">
      <c r="O65" s="6">
        <f t="shared" si="0"/>
        <v>46783</v>
      </c>
      <c r="P65" s="6">
        <v>46762</v>
      </c>
      <c r="Q65" s="5">
        <v>3.48346E-2</v>
      </c>
    </row>
    <row r="66" spans="15:17" ht="12.75" customHeight="1" x14ac:dyDescent="0.25">
      <c r="O66" s="6">
        <f t="shared" si="0"/>
        <v>46812</v>
      </c>
      <c r="P66" s="6">
        <v>46792</v>
      </c>
      <c r="Q66" s="5">
        <v>3.4890499999999998E-2</v>
      </c>
    </row>
    <row r="67" spans="15:17" ht="12.75" customHeight="1" x14ac:dyDescent="0.25">
      <c r="O67" s="6">
        <f t="shared" si="0"/>
        <v>46843</v>
      </c>
      <c r="P67" s="6">
        <v>46821</v>
      </c>
      <c r="Q67" s="5">
        <v>3.4957599999999998E-2</v>
      </c>
    </row>
    <row r="68" spans="15:17" ht="12.75" customHeight="1" x14ac:dyDescent="0.25">
      <c r="O68" s="6">
        <f t="shared" ref="O68:O123" si="1">EOMONTH(P68,0)</f>
        <v>46873</v>
      </c>
      <c r="P68" s="6">
        <v>46853</v>
      </c>
      <c r="Q68" s="5">
        <v>3.5017E-2</v>
      </c>
    </row>
    <row r="69" spans="15:17" ht="12.75" customHeight="1" x14ac:dyDescent="0.25">
      <c r="O69" s="6">
        <f t="shared" si="1"/>
        <v>46904</v>
      </c>
      <c r="P69" s="6">
        <v>46882</v>
      </c>
      <c r="Q69" s="5">
        <v>3.5078199999999997E-2</v>
      </c>
    </row>
    <row r="70" spans="15:17" ht="12.75" customHeight="1" x14ac:dyDescent="0.25">
      <c r="O70" s="6">
        <f t="shared" si="1"/>
        <v>46934</v>
      </c>
      <c r="P70" s="6">
        <v>46913</v>
      </c>
      <c r="Q70" s="5">
        <v>3.5140400000000002E-2</v>
      </c>
    </row>
    <row r="71" spans="15:17" ht="12.75" customHeight="1" x14ac:dyDescent="0.25">
      <c r="O71" s="6">
        <f t="shared" si="1"/>
        <v>46965</v>
      </c>
      <c r="P71" s="6">
        <v>46944</v>
      </c>
      <c r="Q71" s="5">
        <v>3.5202299999999999E-2</v>
      </c>
    </row>
    <row r="72" spans="15:17" ht="12.75" customHeight="1" x14ac:dyDescent="0.25">
      <c r="O72" s="6">
        <f t="shared" si="1"/>
        <v>46996</v>
      </c>
      <c r="P72" s="6">
        <v>46974</v>
      </c>
      <c r="Q72" s="5">
        <v>3.5267399999999997E-2</v>
      </c>
    </row>
    <row r="73" spans="15:17" ht="12.75" customHeight="1" x14ac:dyDescent="0.25">
      <c r="O73" s="6">
        <f t="shared" si="1"/>
        <v>47026</v>
      </c>
      <c r="P73" s="6">
        <v>47007</v>
      </c>
      <c r="Q73" s="5">
        <v>3.5324599999999998E-2</v>
      </c>
    </row>
    <row r="74" spans="15:17" ht="12.75" customHeight="1" x14ac:dyDescent="0.25">
      <c r="O74" s="6">
        <f t="shared" si="1"/>
        <v>47057</v>
      </c>
      <c r="P74" s="6">
        <v>47035</v>
      </c>
      <c r="Q74" s="5">
        <v>3.5384400000000003E-2</v>
      </c>
    </row>
    <row r="75" spans="15:17" ht="12.75" customHeight="1" x14ac:dyDescent="0.25">
      <c r="O75" s="6">
        <f t="shared" si="1"/>
        <v>47087</v>
      </c>
      <c r="P75" s="6">
        <v>47066</v>
      </c>
      <c r="Q75" s="5">
        <v>3.5445999999999998E-2</v>
      </c>
    </row>
    <row r="76" spans="15:17" ht="12.75" customHeight="1" x14ac:dyDescent="0.25">
      <c r="O76" s="6">
        <f t="shared" si="1"/>
        <v>47118</v>
      </c>
      <c r="P76" s="6">
        <v>47098</v>
      </c>
      <c r="Q76" s="5">
        <v>3.5505700000000001E-2</v>
      </c>
    </row>
    <row r="77" spans="15:17" ht="12.75" customHeight="1" x14ac:dyDescent="0.25">
      <c r="O77" s="6">
        <f t="shared" si="1"/>
        <v>47149</v>
      </c>
      <c r="P77" s="6">
        <v>47127</v>
      </c>
      <c r="Q77" s="5">
        <v>3.5562099999999999E-2</v>
      </c>
    </row>
    <row r="78" spans="15:17" ht="12.75" customHeight="1" x14ac:dyDescent="0.25">
      <c r="O78" s="6">
        <f t="shared" si="1"/>
        <v>47177</v>
      </c>
      <c r="P78" s="6">
        <v>47158</v>
      </c>
      <c r="Q78" s="5">
        <v>3.5613800000000001E-2</v>
      </c>
    </row>
    <row r="79" spans="15:17" ht="12.75" customHeight="1" x14ac:dyDescent="0.25">
      <c r="O79" s="6">
        <f t="shared" si="1"/>
        <v>47208</v>
      </c>
      <c r="P79" s="6">
        <v>47186</v>
      </c>
      <c r="Q79" s="5">
        <v>3.5675900000000003E-2</v>
      </c>
    </row>
    <row r="80" spans="15:17" ht="12.75" customHeight="1" x14ac:dyDescent="0.25">
      <c r="O80" s="6">
        <f t="shared" si="1"/>
        <v>47238</v>
      </c>
      <c r="P80" s="6">
        <v>47217</v>
      </c>
      <c r="Q80" s="5">
        <v>3.5732600000000003E-2</v>
      </c>
    </row>
    <row r="81" spans="15:17" ht="12.75" customHeight="1" x14ac:dyDescent="0.25">
      <c r="O81" s="6">
        <f t="shared" si="1"/>
        <v>47269</v>
      </c>
      <c r="P81" s="6">
        <v>47247</v>
      </c>
      <c r="Q81" s="5">
        <v>3.5798000000000003E-2</v>
      </c>
    </row>
    <row r="82" spans="15:17" ht="12.75" customHeight="1" x14ac:dyDescent="0.25">
      <c r="O82" s="6">
        <f t="shared" si="1"/>
        <v>47299</v>
      </c>
      <c r="P82" s="6">
        <v>47280</v>
      </c>
      <c r="Q82" s="5">
        <v>3.58524E-2</v>
      </c>
    </row>
    <row r="83" spans="15:17" ht="12.75" customHeight="1" x14ac:dyDescent="0.25">
      <c r="O83" s="6">
        <f t="shared" si="1"/>
        <v>47330</v>
      </c>
      <c r="P83" s="6">
        <v>47308</v>
      </c>
      <c r="Q83" s="5">
        <v>3.5908000000000002E-2</v>
      </c>
    </row>
    <row r="84" spans="15:17" ht="12.75" customHeight="1" x14ac:dyDescent="0.25">
      <c r="O84" s="6">
        <f t="shared" si="1"/>
        <v>47361</v>
      </c>
      <c r="P84" s="6">
        <v>47339</v>
      </c>
      <c r="Q84" s="5">
        <v>3.5969000000000001E-2</v>
      </c>
    </row>
    <row r="85" spans="15:17" ht="12.75" customHeight="1" x14ac:dyDescent="0.25">
      <c r="O85" s="6">
        <f t="shared" si="1"/>
        <v>47391</v>
      </c>
      <c r="P85" s="6">
        <v>47371</v>
      </c>
      <c r="Q85" s="5">
        <v>3.6023399999999997E-2</v>
      </c>
    </row>
    <row r="86" spans="15:17" ht="12.75" customHeight="1" x14ac:dyDescent="0.25">
      <c r="O86" s="6">
        <f t="shared" si="1"/>
        <v>47422</v>
      </c>
      <c r="P86" s="6">
        <v>47400</v>
      </c>
      <c r="Q86" s="5">
        <v>3.6080099999999997E-2</v>
      </c>
    </row>
    <row r="87" spans="15:17" ht="12.75" customHeight="1" x14ac:dyDescent="0.25">
      <c r="O87" s="6">
        <f t="shared" si="1"/>
        <v>47452</v>
      </c>
      <c r="P87" s="6">
        <v>47431</v>
      </c>
      <c r="Q87" s="5">
        <v>3.6137500000000003E-2</v>
      </c>
    </row>
    <row r="88" spans="15:17" ht="12.75" customHeight="1" x14ac:dyDescent="0.25">
      <c r="O88" s="6">
        <f t="shared" si="1"/>
        <v>47483</v>
      </c>
      <c r="P88" s="6">
        <v>47462</v>
      </c>
      <c r="Q88" s="5">
        <v>3.6194700000000003E-2</v>
      </c>
    </row>
    <row r="89" spans="15:17" ht="12.75" customHeight="1" x14ac:dyDescent="0.25">
      <c r="O89" s="6">
        <f t="shared" si="1"/>
        <v>47514</v>
      </c>
      <c r="P89" s="6">
        <v>47492</v>
      </c>
      <c r="Q89" s="5">
        <v>3.6255200000000001E-2</v>
      </c>
    </row>
    <row r="90" spans="15:17" ht="12.75" customHeight="1" x14ac:dyDescent="0.25">
      <c r="O90" s="6">
        <f t="shared" si="1"/>
        <v>47542</v>
      </c>
      <c r="P90" s="6">
        <v>47525</v>
      </c>
      <c r="Q90" s="5">
        <v>3.6301699999999999E-2</v>
      </c>
    </row>
    <row r="91" spans="15:17" ht="12.75" customHeight="1" x14ac:dyDescent="0.25">
      <c r="O91" s="6">
        <f t="shared" si="1"/>
        <v>47573</v>
      </c>
      <c r="P91" s="6">
        <v>47553</v>
      </c>
      <c r="Q91" s="5">
        <v>3.6360700000000003E-2</v>
      </c>
    </row>
    <row r="92" spans="15:17" ht="12.75" customHeight="1" x14ac:dyDescent="0.25">
      <c r="O92" s="6">
        <f t="shared" si="1"/>
        <v>47603</v>
      </c>
      <c r="P92" s="6">
        <v>47582</v>
      </c>
      <c r="Q92" s="5">
        <v>3.6410400000000002E-2</v>
      </c>
    </row>
    <row r="93" spans="15:17" ht="12.75" customHeight="1" x14ac:dyDescent="0.25">
      <c r="O93" s="6">
        <f t="shared" si="1"/>
        <v>47634</v>
      </c>
      <c r="P93" s="6">
        <v>47612</v>
      </c>
      <c r="Q93" s="5">
        <v>3.6469799999999997E-2</v>
      </c>
    </row>
    <row r="94" spans="15:17" ht="12.75" customHeight="1" x14ac:dyDescent="0.25">
      <c r="O94" s="6">
        <f t="shared" si="1"/>
        <v>47664</v>
      </c>
      <c r="P94" s="6">
        <v>47644</v>
      </c>
      <c r="Q94" s="5">
        <v>3.6521600000000001E-2</v>
      </c>
    </row>
    <row r="95" spans="15:17" ht="12.75" customHeight="1" x14ac:dyDescent="0.25">
      <c r="O95" s="6">
        <f t="shared" si="1"/>
        <v>47695</v>
      </c>
      <c r="P95" s="6">
        <v>47673</v>
      </c>
      <c r="Q95" s="5">
        <v>3.6575900000000001E-2</v>
      </c>
    </row>
    <row r="96" spans="15:17" ht="12.75" customHeight="1" x14ac:dyDescent="0.25">
      <c r="O96" s="6">
        <f t="shared" si="1"/>
        <v>47726</v>
      </c>
      <c r="P96" s="6">
        <v>47704</v>
      </c>
      <c r="Q96" s="5">
        <v>3.6630799999999998E-2</v>
      </c>
    </row>
    <row r="97" spans="15:17" ht="12.75" customHeight="1" x14ac:dyDescent="0.25">
      <c r="O97" s="6">
        <f t="shared" si="1"/>
        <v>47756</v>
      </c>
      <c r="P97" s="6">
        <v>47735</v>
      </c>
      <c r="Q97" s="5">
        <v>3.6682699999999999E-2</v>
      </c>
    </row>
    <row r="98" spans="15:17" ht="12.75" customHeight="1" x14ac:dyDescent="0.25">
      <c r="O98" s="6">
        <f t="shared" si="1"/>
        <v>47787</v>
      </c>
      <c r="P98" s="6">
        <v>47765</v>
      </c>
      <c r="Q98" s="5">
        <v>3.67462E-2</v>
      </c>
    </row>
    <row r="99" spans="15:17" ht="12.75" customHeight="1" x14ac:dyDescent="0.25">
      <c r="O99" s="6">
        <f t="shared" si="1"/>
        <v>47817</v>
      </c>
      <c r="P99" s="6">
        <v>47798</v>
      </c>
      <c r="Q99" s="5">
        <v>3.6794500000000001E-2</v>
      </c>
    </row>
    <row r="100" spans="15:17" ht="12.75" customHeight="1" x14ac:dyDescent="0.25">
      <c r="O100" s="6">
        <f t="shared" si="1"/>
        <v>47848</v>
      </c>
      <c r="P100" s="6">
        <v>47826</v>
      </c>
      <c r="Q100" s="5">
        <v>3.6844099999999998E-2</v>
      </c>
    </row>
    <row r="101" spans="15:17" ht="12.75" customHeight="1" x14ac:dyDescent="0.25">
      <c r="O101" s="6">
        <f t="shared" si="1"/>
        <v>47879</v>
      </c>
      <c r="P101" s="6">
        <v>47857</v>
      </c>
      <c r="Q101" s="5">
        <v>3.6900299999999997E-2</v>
      </c>
    </row>
    <row r="102" spans="15:17" ht="12.75" customHeight="1" x14ac:dyDescent="0.25">
      <c r="O102" s="6">
        <f t="shared" si="1"/>
        <v>47907</v>
      </c>
      <c r="P102" s="6">
        <v>47889</v>
      </c>
      <c r="Q102" s="5">
        <v>3.6944200000000003E-2</v>
      </c>
    </row>
    <row r="103" spans="15:17" ht="12.75" customHeight="1" x14ac:dyDescent="0.25">
      <c r="O103" s="6">
        <f t="shared" si="1"/>
        <v>47938</v>
      </c>
      <c r="P103" s="6">
        <v>47917</v>
      </c>
      <c r="Q103" s="5">
        <v>3.7000199999999997E-2</v>
      </c>
    </row>
    <row r="104" spans="15:17" ht="12.75" customHeight="1" x14ac:dyDescent="0.25">
      <c r="O104" s="6">
        <f t="shared" si="1"/>
        <v>47968</v>
      </c>
      <c r="P104" s="6">
        <v>47947</v>
      </c>
      <c r="Q104" s="5">
        <v>3.7048400000000002E-2</v>
      </c>
    </row>
    <row r="105" spans="15:17" ht="12.75" customHeight="1" x14ac:dyDescent="0.25">
      <c r="O105" s="6">
        <f t="shared" si="1"/>
        <v>47999</v>
      </c>
      <c r="P105" s="6">
        <v>47977</v>
      </c>
      <c r="Q105" s="5">
        <v>3.7101799999999997E-2</v>
      </c>
    </row>
    <row r="106" spans="15:17" ht="12.75" customHeight="1" x14ac:dyDescent="0.25">
      <c r="O106" s="6">
        <f t="shared" si="1"/>
        <v>48029</v>
      </c>
      <c r="P106" s="6">
        <v>48008</v>
      </c>
      <c r="Q106" s="5">
        <v>3.7151099999999999E-2</v>
      </c>
    </row>
    <row r="107" spans="15:17" ht="12.75" customHeight="1" x14ac:dyDescent="0.25">
      <c r="O107" s="6">
        <f t="shared" si="1"/>
        <v>48060</v>
      </c>
      <c r="P107" s="6">
        <v>48038</v>
      </c>
      <c r="Q107" s="5">
        <v>3.72095E-2</v>
      </c>
    </row>
    <row r="108" spans="15:17" ht="12.75" customHeight="1" x14ac:dyDescent="0.25">
      <c r="O108" s="6">
        <f t="shared" si="1"/>
        <v>48091</v>
      </c>
      <c r="P108" s="6">
        <v>48071</v>
      </c>
      <c r="Q108" s="5">
        <v>3.7258800000000002E-2</v>
      </c>
    </row>
    <row r="109" spans="15:17" ht="12.75" customHeight="1" x14ac:dyDescent="0.25">
      <c r="O109" s="6">
        <f t="shared" si="1"/>
        <v>48121</v>
      </c>
      <c r="P109" s="6">
        <v>48100</v>
      </c>
      <c r="Q109" s="5">
        <v>3.7303999999999997E-2</v>
      </c>
    </row>
    <row r="110" spans="15:17" ht="12.75" customHeight="1" x14ac:dyDescent="0.25">
      <c r="O110" s="6">
        <f t="shared" si="1"/>
        <v>48152</v>
      </c>
      <c r="P110" s="6">
        <v>48130</v>
      </c>
      <c r="Q110" s="5">
        <v>3.7358799999999998E-2</v>
      </c>
    </row>
    <row r="111" spans="15:17" ht="12.75" customHeight="1" x14ac:dyDescent="0.25">
      <c r="O111" s="6">
        <f t="shared" si="1"/>
        <v>48182</v>
      </c>
      <c r="P111" s="6">
        <v>48162</v>
      </c>
      <c r="Q111" s="5">
        <v>3.7405599999999997E-2</v>
      </c>
    </row>
    <row r="112" spans="15:17" ht="12.75" customHeight="1" x14ac:dyDescent="0.25">
      <c r="O112" s="6">
        <f t="shared" si="1"/>
        <v>48213</v>
      </c>
      <c r="P112" s="6">
        <v>48191</v>
      </c>
      <c r="Q112" s="5">
        <v>3.7455500000000003E-2</v>
      </c>
    </row>
    <row r="113" spans="15:17" ht="12.75" customHeight="1" x14ac:dyDescent="0.25">
      <c r="O113" s="6">
        <f t="shared" si="1"/>
        <v>48244</v>
      </c>
      <c r="P113" s="6">
        <v>48222</v>
      </c>
      <c r="Q113" s="5">
        <v>3.7505499999999997E-2</v>
      </c>
    </row>
    <row r="114" spans="15:17" ht="12.75" customHeight="1" x14ac:dyDescent="0.25">
      <c r="O114" s="6">
        <f t="shared" si="1"/>
        <v>48273</v>
      </c>
      <c r="P114" s="6">
        <v>48253</v>
      </c>
      <c r="Q114" s="5">
        <v>3.7549800000000001E-2</v>
      </c>
    </row>
    <row r="115" spans="15:17" ht="12.75" customHeight="1" x14ac:dyDescent="0.25">
      <c r="O115" s="6">
        <f t="shared" si="1"/>
        <v>48304</v>
      </c>
      <c r="P115" s="6">
        <v>48282</v>
      </c>
      <c r="Q115" s="5">
        <v>3.7601700000000002E-2</v>
      </c>
    </row>
    <row r="116" spans="15:17" ht="12.75" customHeight="1" x14ac:dyDescent="0.25">
      <c r="O116" s="6">
        <f t="shared" si="1"/>
        <v>48334</v>
      </c>
      <c r="P116" s="6">
        <v>48313</v>
      </c>
      <c r="Q116" s="5">
        <v>3.7650900000000001E-2</v>
      </c>
    </row>
    <row r="117" spans="15:17" ht="12.75" customHeight="1" x14ac:dyDescent="0.25">
      <c r="O117" s="6">
        <f t="shared" si="1"/>
        <v>48365</v>
      </c>
      <c r="P117" s="6">
        <v>48344</v>
      </c>
      <c r="Q117" s="5">
        <v>3.7699900000000001E-2</v>
      </c>
    </row>
    <row r="118" spans="15:17" ht="12.75" customHeight="1" x14ac:dyDescent="0.25">
      <c r="O118" s="6">
        <f t="shared" si="1"/>
        <v>48395</v>
      </c>
      <c r="P118" s="6">
        <v>48374</v>
      </c>
      <c r="Q118" s="5">
        <v>3.7744199999999999E-2</v>
      </c>
    </row>
    <row r="119" spans="15:17" ht="12.75" customHeight="1" x14ac:dyDescent="0.25">
      <c r="O119" s="6">
        <f t="shared" si="1"/>
        <v>48426</v>
      </c>
      <c r="P119" s="6">
        <v>48404</v>
      </c>
      <c r="Q119" s="5">
        <v>3.7793800000000002E-2</v>
      </c>
    </row>
    <row r="120" spans="15:17" ht="12.75" customHeight="1" x14ac:dyDescent="0.25">
      <c r="O120" s="6">
        <f t="shared" si="1"/>
        <v>48457</v>
      </c>
      <c r="P120" s="6">
        <v>48435</v>
      </c>
      <c r="Q120" s="5">
        <v>3.7842000000000001E-2</v>
      </c>
    </row>
    <row r="121" spans="15:17" ht="12.75" customHeight="1" x14ac:dyDescent="0.25">
      <c r="O121" s="6">
        <f t="shared" si="1"/>
        <v>48487</v>
      </c>
      <c r="P121" s="6">
        <v>48466</v>
      </c>
      <c r="Q121" s="5">
        <v>3.78953E-2</v>
      </c>
    </row>
    <row r="122" spans="15:17" ht="12.75" customHeight="1" x14ac:dyDescent="0.25">
      <c r="O122" s="6">
        <f t="shared" si="1"/>
        <v>48518</v>
      </c>
      <c r="P122" s="6">
        <v>48498</v>
      </c>
      <c r="Q122" s="5">
        <v>3.7940399999999999E-2</v>
      </c>
    </row>
    <row r="123" spans="15:17" ht="12.75" customHeight="1" thickBot="1" x14ac:dyDescent="0.3">
      <c r="O123" s="6">
        <f t="shared" si="1"/>
        <v>48548</v>
      </c>
      <c r="P123" s="4">
        <v>48527</v>
      </c>
      <c r="Q123" s="3">
        <v>3.798E-2</v>
      </c>
    </row>
    <row r="124" spans="15:17" ht="12.75" customHeight="1" x14ac:dyDescent="0.2">
      <c r="O124" s="2" t="s">
        <v>12</v>
      </c>
    </row>
  </sheetData>
  <hyperlinks>
    <hyperlink ref="F35:K35" r:id="rId1" tooltip="Click to visit Chatham Rates" display="https://www.chathamfinancial.com/technology/us-forward-curves" xr:uid="{0EA29F8D-6095-44F7-8CF1-8F9AD8D166CD}"/>
  </hyperlinks>
  <pageMargins left="0.75" right="0.75" top="1" bottom="1" header="0.5" footer="0.5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Modeling</vt:lpstr>
      <vt:lpstr>1 Month Term SOFR Forward 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2022-11-08T05:55:22Z</dcterms:created>
  <dcterms:modified xsi:type="dcterms:W3CDTF">2022-11-08T05:55:29Z</dcterms:modified>
</cp:coreProperties>
</file>