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<sst xmlns="http://schemas.openxmlformats.org/spreadsheetml/2006/main" count="37" uniqueCount="34">
  <si>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Total</t>
  </si>
  <si>
    <t>Salary tax</t>
  </si>
  <si>
    <t>Cap tax</t>
  </si>
  <si>
    <t>Tax refunds</t>
  </si>
  <si>
    <t>After tax</t>
  </si>
  <si>
    <t>Bonus</t>
  </si>
  <si>
    <t>Shares</t>
  </si>
  <si>
    <t>Savings</t>
  </si>
  <si>
    <t>25%: capital gains</t>
  </si>
  <si>
    <t>Local Taxes (in USD)</t>
  </si>
  <si>
    <t>10%: 0-17,829</t>
  </si>
  <si>
    <t>14%: 17,830-30,445</t>
  </si>
  <si>
    <t>=17829*.10</t>
  </si>
  <si>
    <t>=(30445-17830)*.14</t>
  </si>
  <si>
    <t>21%: 30,446-49,474</t>
  </si>
  <si>
    <t>=(49474-30446)*0.21</t>
  </si>
  <si>
    <t>=(60000-49475)*0.3</t>
  </si>
  <si>
    <t>=30000*0.25</t>
  </si>
  <si>
    <t>10%: 0 – 8,925</t>
  </si>
  <si>
    <t>=8925*.10</t>
  </si>
  <si>
    <t>15%: 8,926 – 36,250</t>
  </si>
  <si>
    <t>=(36250-8925)*.15</t>
  </si>
  <si>
    <t xml:space="preserve">25%: 36,251 – 87,850  </t>
  </si>
  <si>
    <t>=(87850-36251)*0.25</t>
  </si>
  <si>
    <t>US Taxes</t>
  </si>
  <si>
    <t>CoL adj. down</t>
  </si>
  <si>
    <t>Col adj. up</t>
  </si>
  <si>
    <t>N/A</t>
  </si>
  <si>
    <t>=(160175-87851)*0.28</t>
  </si>
  <si>
    <t>28%: 87,851 – 160,175&lt;</t>
  </si>
  <si>
    <t>30%: 49,475-60,000&lt;</t>
  </si>
  <si>
    <t>NYC</t>
  </si>
  <si>
    <t>Local (in USD)</t>
  </si>
  <si>
    <t>Base Salary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</si>
</sst>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$-409]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0DD7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2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5" borderId="10" xfId="44" applyNumberFormat="1" applyFont="1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11" xfId="44" applyNumberFormat="1" applyFont="1" applyFill="1" applyBorder="1" applyAlignment="1">
      <alignment/>
    </xf>
    <xf numFmtId="164" fontId="0" fillId="5" borderId="11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164" fontId="0" fillId="33" borderId="13" xfId="44" applyNumberFormat="1" applyFont="1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164" fontId="0" fillId="33" borderId="10" xfId="44" applyNumberFormat="1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5" xfId="44" applyNumberFormat="1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44" fontId="0" fillId="33" borderId="13" xfId="44" applyNumberFormat="1" applyFont="1" applyFill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4.8515625" style="0" bestFit="1" customWidth="1"/>
    <col min="2" max="3" width="13.140625" style="0" customWidth="1"/>
    <col min="6" max="6" width="20.7109375" style="0" bestFit="1" customWidth="1"/>
    <col min="7" max="7" width="21.00390625" style="0" bestFit="1" customWidth="1"/>
    <col min="8" max="10" width="11.57421875" style="0" bestFit="1" customWidth="1"/>
    <col min="11" max="12" width="10.57421875" style="0" bestFit="1" customWidth="1"/>
  </cols>
  <sheetData>
    <row r="1" spans="2:8" ht="15">
      <c r="B1" s="1" t="s">
        <v>32</v>
      </c>
      <c r="C1" s="1" t="s">
        <v>31</v>
      </c>
      <c r="F1" s="20" t="s">
        <v>9</v>
      </c>
      <c r="G1" s="20"/>
      <c r="H1" s="20"/>
    </row>
    <row r="2" spans="1:12" ht="15">
      <c r="A2" s="1" t="s">
        <v>33</v>
      </c>
      <c r="B2" s="7">
        <v>48000</v>
      </c>
      <c r="C2" s="8" t="s">
        <v>27</v>
      </c>
      <c r="F2" s="7" t="s">
        <v>10</v>
      </c>
      <c r="G2" s="14" t="s">
        <v>12</v>
      </c>
      <c r="H2" s="14">
        <f>17829*0.1</f>
        <v>1782.9</v>
      </c>
      <c r="I2" s="2"/>
      <c r="J2" s="2"/>
      <c r="L2" s="3"/>
    </row>
    <row r="3" spans="1:12" ht="15">
      <c r="A3" s="1" t="s">
        <v>5</v>
      </c>
      <c r="B3" s="7">
        <v>12000</v>
      </c>
      <c r="C3" s="8" t="s">
        <v>27</v>
      </c>
      <c r="F3" s="7" t="s">
        <v>11</v>
      </c>
      <c r="G3" s="14" t="s">
        <v>13</v>
      </c>
      <c r="H3" s="14">
        <f>(30445-17830)*0.14</f>
        <v>1766.1000000000001</v>
      </c>
      <c r="I3" s="2"/>
      <c r="J3" s="2"/>
      <c r="K3" s="3"/>
      <c r="L3" s="3"/>
    </row>
    <row r="4" spans="1:12" ht="15">
      <c r="A4" s="1" t="s">
        <v>6</v>
      </c>
      <c r="B4" s="7">
        <v>29999.999999999996</v>
      </c>
      <c r="C4" s="8" t="s">
        <v>27</v>
      </c>
      <c r="F4" s="7" t="s">
        <v>14</v>
      </c>
      <c r="G4" s="14" t="s">
        <v>15</v>
      </c>
      <c r="H4" s="14">
        <f>(49474-30446)*0.21</f>
        <v>3995.8799999999997</v>
      </c>
      <c r="I4" s="2"/>
      <c r="J4" s="2"/>
      <c r="K4" s="3"/>
      <c r="L4" s="3"/>
    </row>
    <row r="5" spans="1:12" ht="15.75" thickBot="1">
      <c r="A5" s="1" t="s">
        <v>7</v>
      </c>
      <c r="B5" s="9">
        <v>3600</v>
      </c>
      <c r="C5" s="10" t="s">
        <v>27</v>
      </c>
      <c r="F5" s="7" t="s">
        <v>30</v>
      </c>
      <c r="G5" s="14" t="s">
        <v>16</v>
      </c>
      <c r="H5" s="14">
        <f>(60000-49475)*0.3</f>
        <v>3157.5</v>
      </c>
      <c r="I5" s="2"/>
      <c r="J5" s="2"/>
      <c r="K5" s="3"/>
      <c r="L5" s="3"/>
    </row>
    <row r="6" spans="1:10" ht="15.75" thickBot="1">
      <c r="A6" s="1" t="s">
        <v>0</v>
      </c>
      <c r="B6" s="12">
        <f>SUM(B2:B5)</f>
        <v>93600</v>
      </c>
      <c r="C6" s="11">
        <v>160174.97222222222</v>
      </c>
      <c r="F6" s="7" t="s">
        <v>8</v>
      </c>
      <c r="G6" s="14" t="s">
        <v>17</v>
      </c>
      <c r="H6" s="14">
        <f>B4*0.25</f>
        <v>7499.999999999999</v>
      </c>
      <c r="I6" s="2"/>
      <c r="J6" s="2"/>
    </row>
    <row r="7" spans="1:3" ht="15">
      <c r="A7" s="1" t="s">
        <v>1</v>
      </c>
      <c r="B7" s="13">
        <f>SUM(H2:H5)</f>
        <v>10702.38</v>
      </c>
      <c r="C7" s="15">
        <f>SUM(H9:H12)</f>
        <v>38141.712222222224</v>
      </c>
    </row>
    <row r="8" spans="1:8" ht="15">
      <c r="A8" s="1" t="s">
        <v>2</v>
      </c>
      <c r="B8" s="14">
        <f>H6</f>
        <v>7499.999999999999</v>
      </c>
      <c r="C8" s="8">
        <v>0</v>
      </c>
      <c r="F8" s="20" t="s">
        <v>24</v>
      </c>
      <c r="G8" s="20"/>
      <c r="H8" s="20"/>
    </row>
    <row r="9" spans="1:9" ht="15.75" thickBot="1">
      <c r="A9" s="1" t="s">
        <v>3</v>
      </c>
      <c r="B9" s="9">
        <v>3924</v>
      </c>
      <c r="C9" s="10">
        <v>0</v>
      </c>
      <c r="F9" s="7" t="s">
        <v>18</v>
      </c>
      <c r="G9" s="14" t="s">
        <v>19</v>
      </c>
      <c r="H9" s="14">
        <f>8925*0.1</f>
        <v>892.5</v>
      </c>
      <c r="I9" s="4"/>
    </row>
    <row r="10" spans="1:9" ht="15.75" thickBot="1">
      <c r="A10" s="1" t="s">
        <v>4</v>
      </c>
      <c r="B10" s="12">
        <f>B6-B7-B8+B9</f>
        <v>79321.62</v>
      </c>
      <c r="C10" s="16">
        <f>C6-C7-C8+C9</f>
        <v>122033.26</v>
      </c>
      <c r="F10" s="7" t="s">
        <v>20</v>
      </c>
      <c r="G10" s="14" t="s">
        <v>21</v>
      </c>
      <c r="H10" s="14">
        <f>(36250-8925)*0.15</f>
        <v>4098.75</v>
      </c>
      <c r="I10" s="4"/>
    </row>
    <row r="11" spans="1:9" ht="15.75" thickBot="1">
      <c r="A11" s="1" t="s">
        <v>25</v>
      </c>
      <c r="B11" s="17">
        <f>B10</f>
        <v>79321.62</v>
      </c>
      <c r="C11" s="18">
        <f>C10*0.65</f>
        <v>79321.619</v>
      </c>
      <c r="F11" s="7" t="s">
        <v>22</v>
      </c>
      <c r="G11" s="14" t="s">
        <v>23</v>
      </c>
      <c r="H11" s="14">
        <f>(87850-36251)*0.25</f>
        <v>12899.75</v>
      </c>
      <c r="I11" s="4"/>
    </row>
    <row r="12" spans="1:9" ht="15.75" thickBot="1">
      <c r="A12" s="1" t="s">
        <v>26</v>
      </c>
      <c r="B12" s="19">
        <f>B11/65*100</f>
        <v>122033.26153846153</v>
      </c>
      <c r="C12" s="16">
        <f>C6-C7</f>
        <v>122033.26</v>
      </c>
      <c r="F12" s="7" t="s">
        <v>29</v>
      </c>
      <c r="G12" s="14" t="s">
        <v>28</v>
      </c>
      <c r="H12" s="14">
        <f>(C6-87851)*0.28</f>
        <v>20250.712222222224</v>
      </c>
      <c r="I12" s="4"/>
    </row>
    <row r="13" ht="15">
      <c r="I13" s="4"/>
    </row>
    <row r="17" ht="15">
      <c r="F17" s="6"/>
    </row>
    <row r="18" ht="15">
      <c r="H18" s="5"/>
    </row>
    <row r="20" ht="15">
      <c r="H20" s="5"/>
    </row>
  </sheetData>
  <sheetProtection/>
  <mergeCells count="2">
    <mergeCell ref="F1:H1"/>
    <mergeCell ref="F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Itzigoshn</dc:creator>
  <cp:keywords/>
  <dc:description/>
  <cp:lastModifiedBy>Stephane Itzigoshn</cp:lastModifiedBy>
  <dcterms:created xsi:type="dcterms:W3CDTF">2014-04-25T10:08:01Z</dcterms:created>
  <dcterms:modified xsi:type="dcterms:W3CDTF">2014-04-25T12:30:38Z</dcterms:modified>
  <cp:category/>
  <cp:version/>
  <cp:contentType/>
  <cp:contentStatus/>
</cp:coreProperties>
</file>