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20" activeTab="0"/>
  </bookViews>
  <sheets>
    <sheet name="Sheet1" sheetId="1" r:id="rId1"/>
  </sheets>
  <definedNames>
    <definedName name="Periods_per_Year">'Sheet1'!$J$15</definedName>
  </definedNames>
  <calcPr calcMode="autoNoTable" fullCalcOnLoad="1"/>
</workbook>
</file>

<file path=xl/comments1.xml><?xml version="1.0" encoding="utf-8"?>
<comments xmlns="http://schemas.openxmlformats.org/spreadsheetml/2006/main">
  <authors>
    <author>Matthew</author>
  </authors>
  <commentList>
    <comment ref="D58" authorId="0">
      <text>
        <r>
          <rPr>
            <sz val="9"/>
            <rFont val="Tahoma"/>
            <family val="2"/>
          </rPr>
          <t>PMT's here are constant annual pmt's instead of annual step up's</t>
        </r>
      </text>
    </comment>
  </commentList>
</comments>
</file>

<file path=xl/sharedStrings.xml><?xml version="1.0" encoding="utf-8"?>
<sst xmlns="http://schemas.openxmlformats.org/spreadsheetml/2006/main" count="32" uniqueCount="32">
  <si>
    <t>I-Rate</t>
  </si>
  <si>
    <t>PP</t>
  </si>
  <si>
    <t>LTV</t>
  </si>
  <si>
    <t>Loan Amount</t>
  </si>
  <si>
    <t>Debt Type</t>
  </si>
  <si>
    <t>Senior</t>
  </si>
  <si>
    <t>WSJP (Index)</t>
  </si>
  <si>
    <t>Floor</t>
  </si>
  <si>
    <t>Cap</t>
  </si>
  <si>
    <t>N/A</t>
  </si>
  <si>
    <t>Risk Premium</t>
  </si>
  <si>
    <t>Origination Fee</t>
  </si>
  <si>
    <t>Admin Fee</t>
  </si>
  <si>
    <t>PrePMT Fees:</t>
  </si>
  <si>
    <t>ASSUMPTIONS:</t>
  </si>
  <si>
    <t>PMT</t>
  </si>
  <si>
    <t>PERIOD</t>
  </si>
  <si>
    <t>BEG</t>
  </si>
  <si>
    <t>INT</t>
  </si>
  <si>
    <t>PRIN</t>
  </si>
  <si>
    <t>END</t>
  </si>
  <si>
    <t>Loan Term</t>
  </si>
  <si>
    <t>Periods per Year</t>
  </si>
  <si>
    <t>- First 3 Years: 25 Year Amort</t>
  </si>
  <si>
    <t>- After Year 3: Monthly pmt will annually step up to payoff loan in 20 years</t>
  </si>
  <si>
    <t>Loan Maturity</t>
  </si>
  <si>
    <t>For the First</t>
  </si>
  <si>
    <t>For the Next</t>
  </si>
  <si>
    <t>Loan Amortization Schedule</t>
  </si>
  <si>
    <t>Debt Repayment:</t>
  </si>
  <si>
    <t>Other Fees</t>
  </si>
  <si>
    <t>TERM SHEET INSTRUCTION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</si>
</sst>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 Years&quot;"/>
    <numFmt numFmtId="165" formatCode="&quot;End of Year&quot;\ 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2" tint="-0.0999699980020523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36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 indent="1"/>
    </xf>
    <xf numFmtId="10" fontId="3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6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0" fillId="0" borderId="0" xfId="0" applyBorder="1" applyAlignment="1">
      <alignment/>
    </xf>
    <xf numFmtId="6" fontId="0" fillId="0" borderId="0" xfId="0" applyNumberFormat="1" applyAlignment="1">
      <alignment horizontal="right"/>
    </xf>
    <xf numFmtId="3" fontId="38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Border="1" applyAlignment="1">
      <alignment horizontal="left" indent="1"/>
    </xf>
    <xf numFmtId="0" fontId="0" fillId="33" borderId="0" xfId="0" applyFill="1" applyAlignment="1" quotePrefix="1">
      <alignment/>
    </xf>
    <xf numFmtId="0" fontId="0" fillId="33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36" fillId="0" borderId="0" xfId="0" applyFont="1" applyAlignment="1">
      <alignment horizontal="right"/>
    </xf>
    <xf numFmtId="6" fontId="0" fillId="33" borderId="0" xfId="0" applyNumberFormat="1" applyFill="1" applyAlignment="1">
      <alignment horizontal="center"/>
    </xf>
    <xf numFmtId="165" fontId="0" fillId="0" borderId="0" xfId="0" applyNumberFormat="1" applyAlignment="1">
      <alignment horizontal="left" indent="1"/>
    </xf>
    <xf numFmtId="6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64" fontId="6" fillId="0" borderId="0" xfId="0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2" max="6" width="11.421875" style="0" customWidth="1"/>
    <col min="7" max="7" width="14.57421875" style="0" customWidth="1"/>
    <col min="8" max="8" width="11.421875" style="0" customWidth="1"/>
    <col min="10" max="10" width="11.00390625" style="0" bestFit="1" customWidth="1"/>
  </cols>
  <sheetData>
    <row r="1" ht="15">
      <c r="B1" s="2" t="s">
        <v>31</v>
      </c>
    </row>
    <row r="2" ht="15">
      <c r="B2" s="2"/>
    </row>
    <row r="3" spans="1:2" ht="15">
      <c r="A3" s="24"/>
      <c r="B3" s="2" t="s">
        <v>29</v>
      </c>
    </row>
    <row r="4" spans="1:2" s="23" customFormat="1" ht="15">
      <c r="A4"/>
      <c r="B4" s="22" t="s">
        <v>23</v>
      </c>
    </row>
    <row r="5" spans="2:7" ht="15">
      <c r="B5" s="20" t="s">
        <v>24</v>
      </c>
      <c r="C5" s="21"/>
      <c r="D5" s="21"/>
      <c r="E5" s="21"/>
      <c r="F5" s="21"/>
      <c r="G5" s="21"/>
    </row>
    <row r="7" ht="15">
      <c r="B7" s="2" t="s">
        <v>14</v>
      </c>
    </row>
    <row r="8" spans="2:10" ht="15">
      <c r="B8" s="30" t="s">
        <v>1</v>
      </c>
      <c r="E8" s="10">
        <v>3000000</v>
      </c>
      <c r="G8" s="30" t="s">
        <v>30</v>
      </c>
      <c r="J8" s="27"/>
    </row>
    <row r="9" spans="2:11" ht="15">
      <c r="B9" s="30" t="s">
        <v>2</v>
      </c>
      <c r="E9" s="8">
        <v>0.5</v>
      </c>
      <c r="G9" s="4" t="s">
        <v>11</v>
      </c>
      <c r="J9" s="14">
        <f>-$K$9*$E$10</f>
        <v>-30000</v>
      </c>
      <c r="K9" s="11">
        <v>0.02</v>
      </c>
    </row>
    <row r="10" spans="2:11" ht="15">
      <c r="B10" s="30" t="s">
        <v>3</v>
      </c>
      <c r="E10" s="1">
        <f>E9*E8</f>
        <v>1500000</v>
      </c>
      <c r="G10" s="4" t="s">
        <v>12</v>
      </c>
      <c r="J10" s="14">
        <f>-$K$10*$E$10</f>
        <v>-15000</v>
      </c>
      <c r="K10" s="11">
        <v>0.01</v>
      </c>
    </row>
    <row r="11" spans="2:10" ht="15">
      <c r="B11" s="30" t="s">
        <v>4</v>
      </c>
      <c r="E11" s="9" t="s">
        <v>5</v>
      </c>
      <c r="G11" s="30" t="s">
        <v>13</v>
      </c>
      <c r="J11" s="28"/>
    </row>
    <row r="12" spans="2:11" ht="15">
      <c r="B12" s="30" t="s">
        <v>0</v>
      </c>
      <c r="E12" s="3">
        <f>E13+E14</f>
        <v>0.0575</v>
      </c>
      <c r="F12" s="5">
        <f>$E12/Periods_per_Year</f>
        <v>0.004791666666666667</v>
      </c>
      <c r="G12" s="26">
        <v>1</v>
      </c>
      <c r="J12" s="14">
        <f>INDEX($B$21:$G$261,MATCH($G12*Periods_per_Year,$B$21:$B$261,0),6)*$K12</f>
        <v>-73714.05316617711</v>
      </c>
      <c r="K12" s="11">
        <v>0.05</v>
      </c>
    </row>
    <row r="13" spans="2:11" ht="15">
      <c r="B13" s="4" t="s">
        <v>6</v>
      </c>
      <c r="E13" s="7">
        <v>0.04</v>
      </c>
      <c r="F13" s="5">
        <f>$E13/Periods_per_Year</f>
        <v>0.0033333333333333335</v>
      </c>
      <c r="G13" s="26">
        <v>2</v>
      </c>
      <c r="J13" s="14">
        <f>INDEX($B$21:$G$261,MATCH($G13*Periods_per_Year,$B$21:$B$261,0),6)*$K13</f>
        <v>-28938.15675940617</v>
      </c>
      <c r="K13" s="11">
        <v>0.02</v>
      </c>
    </row>
    <row r="14" spans="2:11" ht="15">
      <c r="B14" s="4" t="s">
        <v>10</v>
      </c>
      <c r="E14" s="7">
        <v>0.0175</v>
      </c>
      <c r="F14" s="5">
        <f>$E14/Periods_per_Year</f>
        <v>0.0014583333333333334</v>
      </c>
      <c r="G14" s="26">
        <v>3</v>
      </c>
      <c r="J14" s="14">
        <f>INDEX($B$21:$G$261,MATCH($G14*Periods_per_Year,$B$21:$B$261,0),6)*$K14</f>
        <v>-14177.739170907258</v>
      </c>
      <c r="K14" s="11">
        <v>0.01</v>
      </c>
    </row>
    <row r="15" spans="2:10" ht="15">
      <c r="B15" s="4" t="s">
        <v>7</v>
      </c>
      <c r="E15" s="7">
        <v>0.0625</v>
      </c>
      <c r="F15" s="5">
        <f>$E15/Periods_per_Year</f>
        <v>0.005208333333333333</v>
      </c>
      <c r="G15" s="30" t="s">
        <v>22</v>
      </c>
      <c r="J15" s="9">
        <v>12</v>
      </c>
    </row>
    <row r="16" spans="2:7" ht="15">
      <c r="B16" s="4" t="s">
        <v>8</v>
      </c>
      <c r="E16" s="9" t="s">
        <v>9</v>
      </c>
      <c r="G16" s="30" t="s">
        <v>28</v>
      </c>
    </row>
    <row r="17" spans="2:11" ht="15">
      <c r="B17" s="30" t="s">
        <v>21</v>
      </c>
      <c r="E17" s="12">
        <v>20</v>
      </c>
      <c r="F17" s="15">
        <f>E17*Periods_per_Year</f>
        <v>240</v>
      </c>
      <c r="G17" s="4" t="s">
        <v>26</v>
      </c>
      <c r="H17" s="17">
        <v>3</v>
      </c>
      <c r="J17" s="12">
        <v>25</v>
      </c>
      <c r="K17" s="15">
        <f>J17*Periods_per_Year</f>
        <v>300</v>
      </c>
    </row>
    <row r="18" spans="2:11" s="13" customFormat="1" ht="15">
      <c r="B18" s="31" t="s">
        <v>25</v>
      </c>
      <c r="E18" s="12">
        <v>10</v>
      </c>
      <c r="F18" s="15">
        <f>E18*Periods_per_Year</f>
        <v>120</v>
      </c>
      <c r="G18" s="4" t="s">
        <v>27</v>
      </c>
      <c r="H18" s="29">
        <f>E17-H17</f>
        <v>17</v>
      </c>
      <c r="I18"/>
      <c r="J18" s="12">
        <f>E17-H17</f>
        <v>17</v>
      </c>
      <c r="K18" s="15">
        <f>J18*Periods_per_Year</f>
        <v>204</v>
      </c>
    </row>
    <row r="19" s="13" customFormat="1" ht="15">
      <c r="B19" s="19"/>
    </row>
    <row r="20" spans="2:8" ht="15">
      <c r="B20" s="18" t="s">
        <v>16</v>
      </c>
      <c r="C20" s="18" t="s">
        <v>17</v>
      </c>
      <c r="D20" s="18" t="s">
        <v>15</v>
      </c>
      <c r="E20" s="18" t="s">
        <v>18</v>
      </c>
      <c r="F20" s="18" t="s">
        <v>19</v>
      </c>
      <c r="G20" s="18" t="s">
        <v>20</v>
      </c>
      <c r="H20" s="6"/>
    </row>
    <row r="21" spans="2:7" ht="15">
      <c r="B21" s="6">
        <v>0</v>
      </c>
      <c r="C21" s="16"/>
      <c r="D21" s="16"/>
      <c r="E21" s="16"/>
      <c r="F21" s="16"/>
      <c r="G21" s="16">
        <f>-E10</f>
        <v>-1500000</v>
      </c>
    </row>
    <row r="22" spans="2:7" ht="15">
      <c r="B22" s="6">
        <f aca="true" t="shared" si="0" ref="B22:B85">IF($B21&lt;$E$17*Periods_per_Year,$B21+1,"")</f>
        <v>1</v>
      </c>
      <c r="C22" s="16">
        <f>G21</f>
        <v>-1500000</v>
      </c>
      <c r="D22" s="16">
        <f aca="true" t="shared" si="1" ref="D22:D57">IF($B22&lt;=$H$17*Periods_per_Year,PMT(MAX($F$15,MAX($F$12,$F$15)),$K$17,-$E$10,0,0),0)</f>
        <v>9895.04067472565</v>
      </c>
      <c r="E22" s="16">
        <f>-$C22*MAX($F$15,MAX($F$12,$F$15))</f>
        <v>7812.5</v>
      </c>
      <c r="F22" s="16">
        <f>D22-E22</f>
        <v>2082.5406747256493</v>
      </c>
      <c r="G22" s="16">
        <f aca="true" t="shared" si="2" ref="G22:G53">C22+F22</f>
        <v>-1497917.4593252745</v>
      </c>
    </row>
    <row r="23" spans="2:7" ht="15">
      <c r="B23" s="6">
        <f t="shared" si="0"/>
        <v>2</v>
      </c>
      <c r="C23" s="16">
        <f aca="true" t="shared" si="3" ref="C23:C86">G22</f>
        <v>-1497917.4593252745</v>
      </c>
      <c r="D23" s="16">
        <f t="shared" si="1"/>
        <v>9895.04067472565</v>
      </c>
      <c r="E23" s="16">
        <f aca="true" t="shared" si="4" ref="E23:E86">-$C23*MAX($F$15,MAX($F$12,$F$15))</f>
        <v>7801.653433985804</v>
      </c>
      <c r="F23" s="16">
        <f aca="true" t="shared" si="5" ref="F23:F86">D23-E23</f>
        <v>2093.387240739845</v>
      </c>
      <c r="G23" s="16">
        <f t="shared" si="2"/>
        <v>-1495824.0720845347</v>
      </c>
    </row>
    <row r="24" spans="2:7" ht="15">
      <c r="B24" s="6">
        <f t="shared" si="0"/>
        <v>3</v>
      </c>
      <c r="C24" s="16">
        <f t="shared" si="3"/>
        <v>-1495824.0720845347</v>
      </c>
      <c r="D24" s="16">
        <f t="shared" si="1"/>
        <v>9895.04067472565</v>
      </c>
      <c r="E24" s="16">
        <f t="shared" si="4"/>
        <v>7790.750375440284</v>
      </c>
      <c r="F24" s="16">
        <f t="shared" si="5"/>
        <v>2104.290299285365</v>
      </c>
      <c r="G24" s="16">
        <f t="shared" si="2"/>
        <v>-1493719.7817852492</v>
      </c>
    </row>
    <row r="25" spans="2:7" ht="15">
      <c r="B25" s="6">
        <f t="shared" si="0"/>
        <v>4</v>
      </c>
      <c r="C25" s="16">
        <f t="shared" si="3"/>
        <v>-1493719.7817852492</v>
      </c>
      <c r="D25" s="16">
        <f t="shared" si="1"/>
        <v>9895.04067472565</v>
      </c>
      <c r="E25" s="16">
        <f t="shared" si="4"/>
        <v>7779.790530131506</v>
      </c>
      <c r="F25" s="16">
        <f t="shared" si="5"/>
        <v>2115.2501445941434</v>
      </c>
      <c r="G25" s="16">
        <f t="shared" si="2"/>
        <v>-1491604.5316406551</v>
      </c>
    </row>
    <row r="26" spans="2:7" ht="15">
      <c r="B26" s="6">
        <f t="shared" si="0"/>
        <v>5</v>
      </c>
      <c r="C26" s="16">
        <f t="shared" si="3"/>
        <v>-1491604.5316406551</v>
      </c>
      <c r="D26" s="16">
        <f t="shared" si="1"/>
        <v>9895.04067472565</v>
      </c>
      <c r="E26" s="16">
        <f t="shared" si="4"/>
        <v>7768.7736022950785</v>
      </c>
      <c r="F26" s="16">
        <f t="shared" si="5"/>
        <v>2126.267072430571</v>
      </c>
      <c r="G26" s="16">
        <f t="shared" si="2"/>
        <v>-1489478.2645682245</v>
      </c>
    </row>
    <row r="27" spans="2:7" ht="15">
      <c r="B27" s="6">
        <f t="shared" si="0"/>
        <v>6</v>
      </c>
      <c r="C27" s="16">
        <f t="shared" si="3"/>
        <v>-1489478.2645682245</v>
      </c>
      <c r="D27" s="16">
        <f t="shared" si="1"/>
        <v>9895.04067472565</v>
      </c>
      <c r="E27" s="16">
        <f t="shared" si="4"/>
        <v>7757.699294626169</v>
      </c>
      <c r="F27" s="16">
        <f t="shared" si="5"/>
        <v>2137.3413800994804</v>
      </c>
      <c r="G27" s="16">
        <f t="shared" si="2"/>
        <v>-1487340.923188125</v>
      </c>
    </row>
    <row r="28" spans="2:7" ht="15">
      <c r="B28" s="6">
        <f t="shared" si="0"/>
        <v>7</v>
      </c>
      <c r="C28" s="16">
        <f t="shared" si="3"/>
        <v>-1487340.923188125</v>
      </c>
      <c r="D28" s="16">
        <f t="shared" si="1"/>
        <v>9895.04067472565</v>
      </c>
      <c r="E28" s="16">
        <f t="shared" si="4"/>
        <v>7746.567308271484</v>
      </c>
      <c r="F28" s="16">
        <f t="shared" si="5"/>
        <v>2148.4733664541654</v>
      </c>
      <c r="G28" s="16">
        <f t="shared" si="2"/>
        <v>-1485192.4498216708</v>
      </c>
    </row>
    <row r="29" spans="2:7" ht="15">
      <c r="B29" s="6">
        <f t="shared" si="0"/>
        <v>8</v>
      </c>
      <c r="C29" s="16">
        <f t="shared" si="3"/>
        <v>-1485192.4498216708</v>
      </c>
      <c r="D29" s="16">
        <f t="shared" si="1"/>
        <v>9895.04067472565</v>
      </c>
      <c r="E29" s="16">
        <f t="shared" si="4"/>
        <v>7735.377342821202</v>
      </c>
      <c r="F29" s="16">
        <f t="shared" si="5"/>
        <v>2159.6633319044477</v>
      </c>
      <c r="G29" s="16">
        <f t="shared" si="2"/>
        <v>-1483032.7864897663</v>
      </c>
    </row>
    <row r="30" spans="2:7" ht="15">
      <c r="B30" s="6">
        <f t="shared" si="0"/>
        <v>9</v>
      </c>
      <c r="C30" s="16">
        <f t="shared" si="3"/>
        <v>-1483032.7864897663</v>
      </c>
      <c r="D30" s="16">
        <f t="shared" si="1"/>
        <v>9895.04067472565</v>
      </c>
      <c r="E30" s="16">
        <f t="shared" si="4"/>
        <v>7724.129096300866</v>
      </c>
      <c r="F30" s="16">
        <f t="shared" si="5"/>
        <v>2170.9115784247833</v>
      </c>
      <c r="G30" s="16">
        <f t="shared" si="2"/>
        <v>-1480861.8749113416</v>
      </c>
    </row>
    <row r="31" spans="2:7" ht="15">
      <c r="B31" s="6">
        <f t="shared" si="0"/>
        <v>10</v>
      </c>
      <c r="C31" s="16">
        <f t="shared" si="3"/>
        <v>-1480861.8749113416</v>
      </c>
      <c r="D31" s="16">
        <f t="shared" si="1"/>
        <v>9895.04067472565</v>
      </c>
      <c r="E31" s="16">
        <f t="shared" si="4"/>
        <v>7712.822265163237</v>
      </c>
      <c r="F31" s="16">
        <f t="shared" si="5"/>
        <v>2182.2184095624125</v>
      </c>
      <c r="G31" s="16">
        <f t="shared" si="2"/>
        <v>-1478679.656501779</v>
      </c>
    </row>
    <row r="32" spans="2:7" ht="15">
      <c r="B32" s="6">
        <f t="shared" si="0"/>
        <v>11</v>
      </c>
      <c r="C32" s="16">
        <f t="shared" si="3"/>
        <v>-1478679.656501779</v>
      </c>
      <c r="D32" s="16">
        <f t="shared" si="1"/>
        <v>9895.04067472565</v>
      </c>
      <c r="E32" s="16">
        <f t="shared" si="4"/>
        <v>7701.4565442800995</v>
      </c>
      <c r="F32" s="16">
        <f t="shared" si="5"/>
        <v>2193.58413044555</v>
      </c>
      <c r="G32" s="16">
        <f t="shared" si="2"/>
        <v>-1476486.0723713336</v>
      </c>
    </row>
    <row r="33" spans="2:7" ht="15">
      <c r="B33" s="6">
        <f t="shared" si="0"/>
        <v>12</v>
      </c>
      <c r="C33" s="16">
        <f t="shared" si="3"/>
        <v>-1476486.0723713336</v>
      </c>
      <c r="D33" s="16">
        <f t="shared" si="1"/>
        <v>9895.04067472565</v>
      </c>
      <c r="E33" s="16">
        <f t="shared" si="4"/>
        <v>7690.031626934029</v>
      </c>
      <c r="F33" s="16">
        <f t="shared" si="5"/>
        <v>2205.00904779162</v>
      </c>
      <c r="G33" s="16">
        <f t="shared" si="2"/>
        <v>-1474281.063323542</v>
      </c>
    </row>
    <row r="34" spans="2:7" ht="15">
      <c r="B34" s="6">
        <f t="shared" si="0"/>
        <v>13</v>
      </c>
      <c r="C34" s="16">
        <f t="shared" si="3"/>
        <v>-1474281.063323542</v>
      </c>
      <c r="D34" s="16">
        <f t="shared" si="1"/>
        <v>9895.04067472565</v>
      </c>
      <c r="E34" s="16">
        <f t="shared" si="4"/>
        <v>7678.547204810115</v>
      </c>
      <c r="F34" s="16">
        <f t="shared" si="5"/>
        <v>2216.4934699155347</v>
      </c>
      <c r="G34" s="16">
        <f t="shared" si="2"/>
        <v>-1472064.5698536264</v>
      </c>
    </row>
    <row r="35" spans="2:7" ht="15">
      <c r="B35" s="6">
        <f t="shared" si="0"/>
        <v>14</v>
      </c>
      <c r="C35" s="16">
        <f t="shared" si="3"/>
        <v>-1472064.5698536264</v>
      </c>
      <c r="D35" s="16">
        <f t="shared" si="1"/>
        <v>9895.04067472565</v>
      </c>
      <c r="E35" s="16">
        <f t="shared" si="4"/>
        <v>7667.002967987637</v>
      </c>
      <c r="F35" s="16">
        <f t="shared" si="5"/>
        <v>2228.0377067380123</v>
      </c>
      <c r="G35" s="16">
        <f t="shared" si="2"/>
        <v>-1469836.5321468883</v>
      </c>
    </row>
    <row r="36" spans="2:7" ht="15">
      <c r="B36" s="6">
        <f t="shared" si="0"/>
        <v>15</v>
      </c>
      <c r="C36" s="16">
        <f t="shared" si="3"/>
        <v>-1469836.5321468883</v>
      </c>
      <c r="D36" s="16">
        <f t="shared" si="1"/>
        <v>9895.04067472565</v>
      </c>
      <c r="E36" s="16">
        <f t="shared" si="4"/>
        <v>7655.39860493171</v>
      </c>
      <c r="F36" s="16">
        <f t="shared" si="5"/>
        <v>2239.6420697939393</v>
      </c>
      <c r="G36" s="16">
        <f t="shared" si="2"/>
        <v>-1467596.8900770943</v>
      </c>
    </row>
    <row r="37" spans="2:7" ht="15">
      <c r="B37" s="6">
        <f t="shared" si="0"/>
        <v>16</v>
      </c>
      <c r="C37" s="16">
        <f t="shared" si="3"/>
        <v>-1467596.8900770943</v>
      </c>
      <c r="D37" s="16">
        <f t="shared" si="1"/>
        <v>9895.04067472565</v>
      </c>
      <c r="E37" s="16">
        <f t="shared" si="4"/>
        <v>7643.733802484866</v>
      </c>
      <c r="F37" s="16">
        <f t="shared" si="5"/>
        <v>2251.3068722407834</v>
      </c>
      <c r="G37" s="16">
        <f t="shared" si="2"/>
        <v>-1465345.5832048536</v>
      </c>
    </row>
    <row r="38" spans="2:7" ht="15">
      <c r="B38" s="6">
        <f t="shared" si="0"/>
        <v>17</v>
      </c>
      <c r="C38" s="16">
        <f t="shared" si="3"/>
        <v>-1465345.5832048536</v>
      </c>
      <c r="D38" s="16">
        <f t="shared" si="1"/>
        <v>9895.04067472565</v>
      </c>
      <c r="E38" s="16">
        <f t="shared" si="4"/>
        <v>7632.008245858612</v>
      </c>
      <c r="F38" s="16">
        <f t="shared" si="5"/>
        <v>2263.032428867037</v>
      </c>
      <c r="G38" s="16">
        <f t="shared" si="2"/>
        <v>-1463082.5507759866</v>
      </c>
    </row>
    <row r="39" spans="2:7" ht="15">
      <c r="B39" s="6">
        <f t="shared" si="0"/>
        <v>18</v>
      </c>
      <c r="C39" s="16">
        <f t="shared" si="3"/>
        <v>-1463082.5507759866</v>
      </c>
      <c r="D39" s="16">
        <f t="shared" si="1"/>
        <v>9895.04067472565</v>
      </c>
      <c r="E39" s="16">
        <f t="shared" si="4"/>
        <v>7620.22161862493</v>
      </c>
      <c r="F39" s="16">
        <f t="shared" si="5"/>
        <v>2274.8190561007195</v>
      </c>
      <c r="G39" s="16">
        <f t="shared" si="2"/>
        <v>-1460807.731719886</v>
      </c>
    </row>
    <row r="40" spans="2:7" ht="15">
      <c r="B40" s="6">
        <f t="shared" si="0"/>
        <v>19</v>
      </c>
      <c r="C40" s="16">
        <f t="shared" si="3"/>
        <v>-1460807.731719886</v>
      </c>
      <c r="D40" s="16">
        <f t="shared" si="1"/>
        <v>9895.04067472565</v>
      </c>
      <c r="E40" s="16">
        <f t="shared" si="4"/>
        <v>7608.373602707739</v>
      </c>
      <c r="F40" s="16">
        <f t="shared" si="5"/>
        <v>2286.66707201791</v>
      </c>
      <c r="G40" s="16">
        <f t="shared" si="2"/>
        <v>-1458521.064647868</v>
      </c>
    </row>
    <row r="41" spans="2:7" ht="15">
      <c r="B41" s="6">
        <f t="shared" si="0"/>
        <v>20</v>
      </c>
      <c r="C41" s="16">
        <f t="shared" si="3"/>
        <v>-1458521.064647868</v>
      </c>
      <c r="D41" s="16">
        <f t="shared" si="1"/>
        <v>9895.04067472565</v>
      </c>
      <c r="E41" s="16">
        <f t="shared" si="4"/>
        <v>7596.463878374312</v>
      </c>
      <c r="F41" s="16">
        <f t="shared" si="5"/>
        <v>2298.576796351337</v>
      </c>
      <c r="G41" s="16">
        <f t="shared" si="2"/>
        <v>-1456222.4878515168</v>
      </c>
    </row>
    <row r="42" spans="2:7" ht="15">
      <c r="B42" s="6">
        <f t="shared" si="0"/>
        <v>21</v>
      </c>
      <c r="C42" s="16">
        <f t="shared" si="3"/>
        <v>-1456222.4878515168</v>
      </c>
      <c r="D42" s="16">
        <f t="shared" si="1"/>
        <v>9895.04067472565</v>
      </c>
      <c r="E42" s="16">
        <f t="shared" si="4"/>
        <v>7584.49212422665</v>
      </c>
      <c r="F42" s="16">
        <f t="shared" si="5"/>
        <v>2310.5485504989992</v>
      </c>
      <c r="G42" s="16">
        <f t="shared" si="2"/>
        <v>-1453911.939301018</v>
      </c>
    </row>
    <row r="43" spans="2:7" ht="15">
      <c r="B43" s="6">
        <f t="shared" si="0"/>
        <v>22</v>
      </c>
      <c r="C43" s="16">
        <f t="shared" si="3"/>
        <v>-1453911.939301018</v>
      </c>
      <c r="D43" s="16">
        <f t="shared" si="1"/>
        <v>9895.04067472565</v>
      </c>
      <c r="E43" s="16">
        <f t="shared" si="4"/>
        <v>7572.458017192801</v>
      </c>
      <c r="F43" s="16">
        <f t="shared" si="5"/>
        <v>2322.5826575328483</v>
      </c>
      <c r="G43" s="16">
        <f t="shared" si="2"/>
        <v>-1451589.3566434851</v>
      </c>
    </row>
    <row r="44" spans="2:7" ht="15">
      <c r="B44" s="6">
        <f t="shared" si="0"/>
        <v>23</v>
      </c>
      <c r="C44" s="16">
        <f t="shared" si="3"/>
        <v>-1451589.3566434851</v>
      </c>
      <c r="D44" s="16">
        <f t="shared" si="1"/>
        <v>9895.04067472565</v>
      </c>
      <c r="E44" s="16">
        <f t="shared" si="4"/>
        <v>7560.361232518151</v>
      </c>
      <c r="F44" s="16">
        <f t="shared" si="5"/>
        <v>2334.679442207498</v>
      </c>
      <c r="G44" s="16">
        <f t="shared" si="2"/>
        <v>-1449254.6772012776</v>
      </c>
    </row>
    <row r="45" spans="2:7" ht="15">
      <c r="B45" s="6">
        <f t="shared" si="0"/>
        <v>24</v>
      </c>
      <c r="C45" s="16">
        <f t="shared" si="3"/>
        <v>-1449254.6772012776</v>
      </c>
      <c r="D45" s="16">
        <f t="shared" si="1"/>
        <v>9895.04067472565</v>
      </c>
      <c r="E45" s="16">
        <f t="shared" si="4"/>
        <v>7548.201443756654</v>
      </c>
      <c r="F45" s="16">
        <f t="shared" si="5"/>
        <v>2346.8392309689953</v>
      </c>
      <c r="G45" s="16">
        <f t="shared" si="2"/>
        <v>-1446907.8379703085</v>
      </c>
    </row>
    <row r="46" spans="2:7" ht="15">
      <c r="B46" s="6">
        <f t="shared" si="0"/>
        <v>25</v>
      </c>
      <c r="C46" s="16">
        <f t="shared" si="3"/>
        <v>-1446907.8379703085</v>
      </c>
      <c r="D46" s="16">
        <f t="shared" si="1"/>
        <v>9895.04067472565</v>
      </c>
      <c r="E46" s="16">
        <f t="shared" si="4"/>
        <v>7535.978322762023</v>
      </c>
      <c r="F46" s="16">
        <f t="shared" si="5"/>
        <v>2359.0623519636265</v>
      </c>
      <c r="G46" s="16">
        <f t="shared" si="2"/>
        <v>-1444548.7756183448</v>
      </c>
    </row>
    <row r="47" spans="2:7" ht="15">
      <c r="B47" s="6">
        <f t="shared" si="0"/>
        <v>26</v>
      </c>
      <c r="C47" s="16">
        <f t="shared" si="3"/>
        <v>-1444548.7756183448</v>
      </c>
      <c r="D47" s="16">
        <f t="shared" si="1"/>
        <v>9895.04067472565</v>
      </c>
      <c r="E47" s="16">
        <f t="shared" si="4"/>
        <v>7523.691539678879</v>
      </c>
      <c r="F47" s="16">
        <f t="shared" si="5"/>
        <v>2371.3491350467702</v>
      </c>
      <c r="G47" s="16">
        <f t="shared" si="2"/>
        <v>-1442177.426483298</v>
      </c>
    </row>
    <row r="48" spans="2:7" ht="15">
      <c r="B48" s="6">
        <f t="shared" si="0"/>
        <v>27</v>
      </c>
      <c r="C48" s="16">
        <f t="shared" si="3"/>
        <v>-1442177.426483298</v>
      </c>
      <c r="D48" s="16">
        <f t="shared" si="1"/>
        <v>9895.04067472565</v>
      </c>
      <c r="E48" s="16">
        <f t="shared" si="4"/>
        <v>7511.3407629338435</v>
      </c>
      <c r="F48" s="16">
        <f t="shared" si="5"/>
        <v>2383.699911791806</v>
      </c>
      <c r="G48" s="16">
        <f t="shared" si="2"/>
        <v>-1439793.7265715061</v>
      </c>
    </row>
    <row r="49" spans="2:7" ht="15">
      <c r="B49" s="6">
        <f t="shared" si="0"/>
        <v>28</v>
      </c>
      <c r="C49" s="16">
        <f t="shared" si="3"/>
        <v>-1439793.7265715061</v>
      </c>
      <c r="D49" s="16">
        <f t="shared" si="1"/>
        <v>9895.04067472565</v>
      </c>
      <c r="E49" s="16">
        <f t="shared" si="4"/>
        <v>7498.925659226594</v>
      </c>
      <c r="F49" s="16">
        <f t="shared" si="5"/>
        <v>2396.1150154990555</v>
      </c>
      <c r="G49" s="16">
        <f t="shared" si="2"/>
        <v>-1437397.611556007</v>
      </c>
    </row>
    <row r="50" spans="2:7" ht="15">
      <c r="B50" s="6">
        <f t="shared" si="0"/>
        <v>29</v>
      </c>
      <c r="C50" s="16">
        <f t="shared" si="3"/>
        <v>-1437397.611556007</v>
      </c>
      <c r="D50" s="16">
        <f t="shared" si="1"/>
        <v>9895.04067472565</v>
      </c>
      <c r="E50" s="16">
        <f t="shared" si="4"/>
        <v>7486.4458935208695</v>
      </c>
      <c r="F50" s="16">
        <f t="shared" si="5"/>
        <v>2408.59478120478</v>
      </c>
      <c r="G50" s="16">
        <f t="shared" si="2"/>
        <v>-1434989.0167748022</v>
      </c>
    </row>
    <row r="51" spans="2:7" ht="15">
      <c r="B51" s="6">
        <f t="shared" si="0"/>
        <v>30</v>
      </c>
      <c r="C51" s="16">
        <f t="shared" si="3"/>
        <v>-1434989.0167748022</v>
      </c>
      <c r="D51" s="16">
        <f t="shared" si="1"/>
        <v>9895.04067472565</v>
      </c>
      <c r="E51" s="16">
        <f t="shared" si="4"/>
        <v>7473.901129035428</v>
      </c>
      <c r="F51" s="16">
        <f t="shared" si="5"/>
        <v>2421.139545690221</v>
      </c>
      <c r="G51" s="16">
        <f t="shared" si="2"/>
        <v>-1432567.877229112</v>
      </c>
    </row>
    <row r="52" spans="2:7" ht="15">
      <c r="B52" s="6">
        <f t="shared" si="0"/>
        <v>31</v>
      </c>
      <c r="C52" s="16">
        <f t="shared" si="3"/>
        <v>-1432567.877229112</v>
      </c>
      <c r="D52" s="16">
        <f t="shared" si="1"/>
        <v>9895.04067472565</v>
      </c>
      <c r="E52" s="16">
        <f t="shared" si="4"/>
        <v>7461.291027234958</v>
      </c>
      <c r="F52" s="16">
        <f t="shared" si="5"/>
        <v>2433.749647490691</v>
      </c>
      <c r="G52" s="16">
        <f t="shared" si="2"/>
        <v>-1430134.1275816213</v>
      </c>
    </row>
    <row r="53" spans="2:7" ht="15">
      <c r="B53" s="6">
        <f t="shared" si="0"/>
        <v>32</v>
      </c>
      <c r="C53" s="16">
        <f t="shared" si="3"/>
        <v>-1430134.1275816213</v>
      </c>
      <c r="D53" s="16">
        <f t="shared" si="1"/>
        <v>9895.04067472565</v>
      </c>
      <c r="E53" s="16">
        <f t="shared" si="4"/>
        <v>7448.615247820944</v>
      </c>
      <c r="F53" s="16">
        <f t="shared" si="5"/>
        <v>2446.425426904705</v>
      </c>
      <c r="G53" s="16">
        <f t="shared" si="2"/>
        <v>-1427687.7021547165</v>
      </c>
    </row>
    <row r="54" spans="2:7" ht="15">
      <c r="B54" s="6">
        <f t="shared" si="0"/>
        <v>33</v>
      </c>
      <c r="C54" s="16">
        <f t="shared" si="3"/>
        <v>-1427687.7021547165</v>
      </c>
      <c r="D54" s="16">
        <f t="shared" si="1"/>
        <v>9895.04067472565</v>
      </c>
      <c r="E54" s="16">
        <f t="shared" si="4"/>
        <v>7435.873448722481</v>
      </c>
      <c r="F54" s="16">
        <f t="shared" si="5"/>
        <v>2459.1672260031683</v>
      </c>
      <c r="G54" s="16">
        <f aca="true" t="shared" si="6" ref="G54:G85">C54+F54</f>
        <v>-1425228.5349287132</v>
      </c>
    </row>
    <row r="55" spans="2:7" ht="15">
      <c r="B55" s="6">
        <f t="shared" si="0"/>
        <v>34</v>
      </c>
      <c r="C55" s="16">
        <f t="shared" si="3"/>
        <v>-1425228.5349287132</v>
      </c>
      <c r="D55" s="16">
        <f t="shared" si="1"/>
        <v>9895.04067472565</v>
      </c>
      <c r="E55" s="16">
        <f t="shared" si="4"/>
        <v>7423.065286087048</v>
      </c>
      <c r="F55" s="16">
        <f t="shared" si="5"/>
        <v>2471.9753886386015</v>
      </c>
      <c r="G55" s="16">
        <f t="shared" si="6"/>
        <v>-1422756.5595400746</v>
      </c>
    </row>
    <row r="56" spans="2:7" ht="15">
      <c r="B56" s="6">
        <f t="shared" si="0"/>
        <v>35</v>
      </c>
      <c r="C56" s="16">
        <f t="shared" si="3"/>
        <v>-1422756.5595400746</v>
      </c>
      <c r="D56" s="16">
        <f t="shared" si="1"/>
        <v>9895.04067472565</v>
      </c>
      <c r="E56" s="16">
        <f t="shared" si="4"/>
        <v>7410.190414271221</v>
      </c>
      <c r="F56" s="16">
        <f t="shared" si="5"/>
        <v>2484.8502604544283</v>
      </c>
      <c r="G56" s="16">
        <f t="shared" si="6"/>
        <v>-1420271.70927962</v>
      </c>
    </row>
    <row r="57" spans="2:7" ht="15">
      <c r="B57" s="6">
        <f t="shared" si="0"/>
        <v>36</v>
      </c>
      <c r="C57" s="16">
        <f t="shared" si="3"/>
        <v>-1420271.70927962</v>
      </c>
      <c r="D57" s="16">
        <f t="shared" si="1"/>
        <v>9895.04067472565</v>
      </c>
      <c r="E57" s="16">
        <f t="shared" si="4"/>
        <v>7397.248485831355</v>
      </c>
      <c r="F57" s="16">
        <f t="shared" si="5"/>
        <v>2497.7921888942947</v>
      </c>
      <c r="G57" s="16">
        <f t="shared" si="6"/>
        <v>-1417773.9170907259</v>
      </c>
    </row>
    <row r="58" spans="2:7" ht="15">
      <c r="B58" s="6">
        <f t="shared" si="0"/>
        <v>37</v>
      </c>
      <c r="C58" s="16">
        <f t="shared" si="3"/>
        <v>-1417773.9170907259</v>
      </c>
      <c r="D58" s="25">
        <f aca="true" t="shared" si="7" ref="D58:D121">IF($B58&lt;=$H$17*Periods_per_Year,PMT(MAX($F$15,MAX($F$12,$F$15)),$K$17,-$E$10,0,0),PMT(MAX($F$15,MAX($F$12,$F$15)),$K$18,$G$57,0,0))</f>
        <v>11300.30220616938</v>
      </c>
      <c r="E58" s="16">
        <f t="shared" si="4"/>
        <v>7384.239151514197</v>
      </c>
      <c r="F58" s="16">
        <f t="shared" si="5"/>
        <v>3916.063054655182</v>
      </c>
      <c r="G58" s="16">
        <f t="shared" si="6"/>
        <v>-1413857.8540360706</v>
      </c>
    </row>
    <row r="59" spans="2:7" ht="15">
      <c r="B59" s="6">
        <f t="shared" si="0"/>
        <v>38</v>
      </c>
      <c r="C59" s="16">
        <f t="shared" si="3"/>
        <v>-1413857.8540360706</v>
      </c>
      <c r="D59" s="16">
        <f t="shared" si="7"/>
        <v>11300.30220616938</v>
      </c>
      <c r="E59" s="16">
        <f t="shared" si="4"/>
        <v>7363.842989771201</v>
      </c>
      <c r="F59" s="16">
        <f t="shared" si="5"/>
        <v>3936.459216398178</v>
      </c>
      <c r="G59" s="16">
        <f t="shared" si="6"/>
        <v>-1409921.3948196725</v>
      </c>
    </row>
    <row r="60" spans="2:7" ht="15">
      <c r="B60" s="6">
        <f t="shared" si="0"/>
        <v>39</v>
      </c>
      <c r="C60" s="16">
        <f t="shared" si="3"/>
        <v>-1409921.3948196725</v>
      </c>
      <c r="D60" s="16">
        <f t="shared" si="7"/>
        <v>11300.30220616938</v>
      </c>
      <c r="E60" s="16">
        <f t="shared" si="4"/>
        <v>7343.340598019127</v>
      </c>
      <c r="F60" s="16">
        <f t="shared" si="5"/>
        <v>3956.961608150252</v>
      </c>
      <c r="G60" s="16">
        <f t="shared" si="6"/>
        <v>-1405964.4332115222</v>
      </c>
    </row>
    <row r="61" spans="2:7" ht="14.25">
      <c r="B61" s="6">
        <f t="shared" si="0"/>
        <v>40</v>
      </c>
      <c r="C61" s="16">
        <f t="shared" si="3"/>
        <v>-1405964.4332115222</v>
      </c>
      <c r="D61" s="16">
        <f t="shared" si="7"/>
        <v>11300.30220616938</v>
      </c>
      <c r="E61" s="16">
        <f t="shared" si="4"/>
        <v>7322.731422976678</v>
      </c>
      <c r="F61" s="16">
        <f t="shared" si="5"/>
        <v>3977.570783192701</v>
      </c>
      <c r="G61" s="16">
        <f t="shared" si="6"/>
        <v>-1401986.8624283294</v>
      </c>
    </row>
    <row r="62" spans="2:7" ht="14.25">
      <c r="B62" s="6">
        <f t="shared" si="0"/>
        <v>41</v>
      </c>
      <c r="C62" s="16">
        <f t="shared" si="3"/>
        <v>-1401986.8624283294</v>
      </c>
      <c r="D62" s="16">
        <f t="shared" si="7"/>
        <v>11300.30220616938</v>
      </c>
      <c r="E62" s="16">
        <f t="shared" si="4"/>
        <v>7302.014908480882</v>
      </c>
      <c r="F62" s="16">
        <f t="shared" si="5"/>
        <v>3998.2872976884973</v>
      </c>
      <c r="G62" s="16">
        <f t="shared" si="6"/>
        <v>-1397988.575130641</v>
      </c>
    </row>
    <row r="63" spans="2:7" ht="14.25">
      <c r="B63" s="6">
        <f t="shared" si="0"/>
        <v>42</v>
      </c>
      <c r="C63" s="16">
        <f t="shared" si="3"/>
        <v>-1397988.575130641</v>
      </c>
      <c r="D63" s="16">
        <f t="shared" si="7"/>
        <v>11300.30220616938</v>
      </c>
      <c r="E63" s="16">
        <f t="shared" si="4"/>
        <v>7281.1904954720885</v>
      </c>
      <c r="F63" s="16">
        <f t="shared" si="5"/>
        <v>4019.1117106972906</v>
      </c>
      <c r="G63" s="16">
        <f t="shared" si="6"/>
        <v>-1393969.4634199438</v>
      </c>
    </row>
    <row r="64" spans="2:7" ht="14.25">
      <c r="B64" s="6">
        <f t="shared" si="0"/>
        <v>43</v>
      </c>
      <c r="C64" s="16">
        <f t="shared" si="3"/>
        <v>-1393969.4634199438</v>
      </c>
      <c r="D64" s="16">
        <f t="shared" si="7"/>
        <v>11300.30220616938</v>
      </c>
      <c r="E64" s="16">
        <f t="shared" si="4"/>
        <v>7260.257621978873</v>
      </c>
      <c r="F64" s="16">
        <f t="shared" si="5"/>
        <v>4040.0445841905057</v>
      </c>
      <c r="G64" s="16">
        <f t="shared" si="6"/>
        <v>-1389929.4188357533</v>
      </c>
    </row>
    <row r="65" spans="2:7" ht="14.25">
      <c r="B65" s="6">
        <f t="shared" si="0"/>
        <v>44</v>
      </c>
      <c r="C65" s="16">
        <f t="shared" si="3"/>
        <v>-1389929.4188357533</v>
      </c>
      <c r="D65" s="16">
        <f t="shared" si="7"/>
        <v>11300.30220616938</v>
      </c>
      <c r="E65" s="16">
        <f t="shared" si="4"/>
        <v>7239.215723102881</v>
      </c>
      <c r="F65" s="16">
        <f t="shared" si="5"/>
        <v>4061.0864830664977</v>
      </c>
      <c r="G65" s="16">
        <f t="shared" si="6"/>
        <v>-1385868.332352687</v>
      </c>
    </row>
    <row r="66" spans="2:7" ht="14.25">
      <c r="B66" s="6">
        <f t="shared" si="0"/>
        <v>45</v>
      </c>
      <c r="C66" s="16">
        <f t="shared" si="3"/>
        <v>-1385868.332352687</v>
      </c>
      <c r="D66" s="16">
        <f t="shared" si="7"/>
        <v>11300.30220616938</v>
      </c>
      <c r="E66" s="16">
        <f t="shared" si="4"/>
        <v>7218.064231003577</v>
      </c>
      <c r="F66" s="16">
        <f t="shared" si="5"/>
        <v>4082.237975165802</v>
      </c>
      <c r="G66" s="16">
        <f t="shared" si="6"/>
        <v>-1381786.0943775212</v>
      </c>
    </row>
    <row r="67" spans="2:7" ht="14.25">
      <c r="B67" s="6">
        <f t="shared" si="0"/>
        <v>46</v>
      </c>
      <c r="C67" s="16">
        <f t="shared" si="3"/>
        <v>-1381786.0943775212</v>
      </c>
      <c r="D67" s="16">
        <f t="shared" si="7"/>
        <v>11300.30220616938</v>
      </c>
      <c r="E67" s="16">
        <f t="shared" si="4"/>
        <v>7196.802574882922</v>
      </c>
      <c r="F67" s="16">
        <f t="shared" si="5"/>
        <v>4103.499631286457</v>
      </c>
      <c r="G67" s="16">
        <f t="shared" si="6"/>
        <v>-1377682.5947462348</v>
      </c>
    </row>
    <row r="68" spans="2:7" ht="14.25">
      <c r="B68" s="6">
        <f t="shared" si="0"/>
        <v>47</v>
      </c>
      <c r="C68" s="16">
        <f t="shared" si="3"/>
        <v>-1377682.5947462348</v>
      </c>
      <c r="D68" s="16">
        <f t="shared" si="7"/>
        <v>11300.30220616938</v>
      </c>
      <c r="E68" s="16">
        <f t="shared" si="4"/>
        <v>7175.430180969973</v>
      </c>
      <c r="F68" s="16">
        <f t="shared" si="5"/>
        <v>4124.872025199406</v>
      </c>
      <c r="G68" s="16">
        <f t="shared" si="6"/>
        <v>-1373557.7227210354</v>
      </c>
    </row>
    <row r="69" spans="2:7" ht="14.25">
      <c r="B69" s="6">
        <f t="shared" si="0"/>
        <v>48</v>
      </c>
      <c r="C69" s="16">
        <f t="shared" si="3"/>
        <v>-1373557.7227210354</v>
      </c>
      <c r="D69" s="16">
        <f t="shared" si="7"/>
        <v>11300.30220616938</v>
      </c>
      <c r="E69" s="16">
        <f t="shared" si="4"/>
        <v>7153.946472505392</v>
      </c>
      <c r="F69" s="16">
        <f t="shared" si="5"/>
        <v>4146.355733663987</v>
      </c>
      <c r="G69" s="16">
        <f t="shared" si="6"/>
        <v>-1369411.3669873714</v>
      </c>
    </row>
    <row r="70" spans="2:7" ht="14.25">
      <c r="B70" s="6">
        <f t="shared" si="0"/>
        <v>49</v>
      </c>
      <c r="C70" s="16">
        <f t="shared" si="3"/>
        <v>-1369411.3669873714</v>
      </c>
      <c r="D70" s="16">
        <f t="shared" si="7"/>
        <v>11300.30220616938</v>
      </c>
      <c r="E70" s="16">
        <f t="shared" si="4"/>
        <v>7132.350869725892</v>
      </c>
      <c r="F70" s="16">
        <f t="shared" si="5"/>
        <v>4167.951336443487</v>
      </c>
      <c r="G70" s="16">
        <f t="shared" si="6"/>
        <v>-1365243.415650928</v>
      </c>
    </row>
    <row r="71" spans="2:7" ht="14.25">
      <c r="B71" s="6">
        <f t="shared" si="0"/>
        <v>50</v>
      </c>
      <c r="C71" s="16">
        <f t="shared" si="3"/>
        <v>-1365243.415650928</v>
      </c>
      <c r="D71" s="16">
        <f t="shared" si="7"/>
        <v>11300.30220616938</v>
      </c>
      <c r="E71" s="16">
        <f t="shared" si="4"/>
        <v>7110.642789848583</v>
      </c>
      <c r="F71" s="16">
        <f t="shared" si="5"/>
        <v>4189.6594163207965</v>
      </c>
      <c r="G71" s="16">
        <f t="shared" si="6"/>
        <v>-1361053.7562346072</v>
      </c>
    </row>
    <row r="72" spans="2:7" ht="14.25">
      <c r="B72" s="6">
        <f t="shared" si="0"/>
        <v>51</v>
      </c>
      <c r="C72" s="16">
        <f t="shared" si="3"/>
        <v>-1361053.7562346072</v>
      </c>
      <c r="D72" s="16">
        <f t="shared" si="7"/>
        <v>11300.30220616938</v>
      </c>
      <c r="E72" s="16">
        <f t="shared" si="4"/>
        <v>7088.821647055245</v>
      </c>
      <c r="F72" s="16">
        <f t="shared" si="5"/>
        <v>4211.480559114134</v>
      </c>
      <c r="G72" s="16">
        <f t="shared" si="6"/>
        <v>-1356842.275675493</v>
      </c>
    </row>
    <row r="73" spans="2:7" ht="14.25">
      <c r="B73" s="6">
        <f t="shared" si="0"/>
        <v>52</v>
      </c>
      <c r="C73" s="16">
        <f t="shared" si="3"/>
        <v>-1356842.275675493</v>
      </c>
      <c r="D73" s="16">
        <f t="shared" si="7"/>
        <v>11300.30220616938</v>
      </c>
      <c r="E73" s="16">
        <f t="shared" si="4"/>
        <v>7066.886852476526</v>
      </c>
      <c r="F73" s="16">
        <f t="shared" si="5"/>
        <v>4233.415353692853</v>
      </c>
      <c r="G73" s="16">
        <f t="shared" si="6"/>
        <v>-1352608.8603218002</v>
      </c>
    </row>
    <row r="74" spans="2:7" ht="14.25">
      <c r="B74" s="6">
        <f t="shared" si="0"/>
        <v>53</v>
      </c>
      <c r="C74" s="16">
        <f t="shared" si="3"/>
        <v>-1352608.8603218002</v>
      </c>
      <c r="D74" s="16">
        <f t="shared" si="7"/>
        <v>11300.30220616938</v>
      </c>
      <c r="E74" s="16">
        <f t="shared" si="4"/>
        <v>7044.837814176042</v>
      </c>
      <c r="F74" s="16">
        <f t="shared" si="5"/>
        <v>4255.464391993337</v>
      </c>
      <c r="G74" s="16">
        <f t="shared" si="6"/>
        <v>-1348353.3959298069</v>
      </c>
    </row>
    <row r="75" spans="2:7" ht="14.25">
      <c r="B75" s="6">
        <f t="shared" si="0"/>
        <v>54</v>
      </c>
      <c r="C75" s="16">
        <f t="shared" si="3"/>
        <v>-1348353.3959298069</v>
      </c>
      <c r="D75" s="16">
        <f t="shared" si="7"/>
        <v>11300.30220616938</v>
      </c>
      <c r="E75" s="16">
        <f t="shared" si="4"/>
        <v>7022.67393713441</v>
      </c>
      <c r="F75" s="16">
        <f t="shared" si="5"/>
        <v>4277.628269034969</v>
      </c>
      <c r="G75" s="16">
        <f t="shared" si="6"/>
        <v>-1344075.767660772</v>
      </c>
    </row>
    <row r="76" spans="2:7" ht="14.25">
      <c r="B76" s="6">
        <f t="shared" si="0"/>
        <v>55</v>
      </c>
      <c r="C76" s="16">
        <f t="shared" si="3"/>
        <v>-1344075.767660772</v>
      </c>
      <c r="D76" s="16">
        <f t="shared" si="7"/>
        <v>11300.30220616938</v>
      </c>
      <c r="E76" s="16">
        <f t="shared" si="4"/>
        <v>7000.394623233187</v>
      </c>
      <c r="F76" s="16">
        <f t="shared" si="5"/>
        <v>4299.907582936192</v>
      </c>
      <c r="G76" s="16">
        <f t="shared" si="6"/>
        <v>-1339775.8600778359</v>
      </c>
    </row>
    <row r="77" spans="2:7" ht="14.25">
      <c r="B77" s="6">
        <f t="shared" si="0"/>
        <v>56</v>
      </c>
      <c r="C77" s="16">
        <f t="shared" si="3"/>
        <v>-1339775.8600778359</v>
      </c>
      <c r="D77" s="16">
        <f t="shared" si="7"/>
        <v>11300.30220616938</v>
      </c>
      <c r="E77" s="16">
        <f t="shared" si="4"/>
        <v>6977.999271238728</v>
      </c>
      <c r="F77" s="16">
        <f t="shared" si="5"/>
        <v>4322.302934930651</v>
      </c>
      <c r="G77" s="16">
        <f t="shared" si="6"/>
        <v>-1335453.5571429052</v>
      </c>
    </row>
    <row r="78" spans="2:7" ht="14.25">
      <c r="B78" s="6">
        <f t="shared" si="0"/>
        <v>57</v>
      </c>
      <c r="C78" s="16">
        <f t="shared" si="3"/>
        <v>-1335453.5571429052</v>
      </c>
      <c r="D78" s="16">
        <f t="shared" si="7"/>
        <v>11300.30220616938</v>
      </c>
      <c r="E78" s="16">
        <f t="shared" si="4"/>
        <v>6955.487276785964</v>
      </c>
      <c r="F78" s="16">
        <f t="shared" si="5"/>
        <v>4344.814929383415</v>
      </c>
      <c r="G78" s="16">
        <f t="shared" si="6"/>
        <v>-1331108.7422135219</v>
      </c>
    </row>
    <row r="79" spans="2:7" ht="14.25">
      <c r="B79" s="6">
        <f t="shared" si="0"/>
        <v>58</v>
      </c>
      <c r="C79" s="16">
        <f t="shared" si="3"/>
        <v>-1331108.7422135219</v>
      </c>
      <c r="D79" s="16">
        <f t="shared" si="7"/>
        <v>11300.30220616938</v>
      </c>
      <c r="E79" s="16">
        <f t="shared" si="4"/>
        <v>6932.858032362093</v>
      </c>
      <c r="F79" s="16">
        <f t="shared" si="5"/>
        <v>4367.4441738072865</v>
      </c>
      <c r="G79" s="16">
        <f t="shared" si="6"/>
        <v>-1326741.2980397146</v>
      </c>
    </row>
    <row r="80" spans="2:7" ht="14.25">
      <c r="B80" s="6">
        <f t="shared" si="0"/>
        <v>59</v>
      </c>
      <c r="C80" s="16">
        <f t="shared" si="3"/>
        <v>-1326741.2980397146</v>
      </c>
      <c r="D80" s="16">
        <f t="shared" si="7"/>
        <v>11300.30220616938</v>
      </c>
      <c r="E80" s="16">
        <f t="shared" si="4"/>
        <v>6910.1109272901795</v>
      </c>
      <c r="F80" s="16">
        <f t="shared" si="5"/>
        <v>4390.1912788792</v>
      </c>
      <c r="G80" s="16">
        <f t="shared" si="6"/>
        <v>-1322351.1067608353</v>
      </c>
    </row>
    <row r="81" spans="2:7" ht="14.25">
      <c r="B81" s="6">
        <f t="shared" si="0"/>
        <v>60</v>
      </c>
      <c r="C81" s="16">
        <f t="shared" si="3"/>
        <v>-1322351.1067608353</v>
      </c>
      <c r="D81" s="16">
        <f t="shared" si="7"/>
        <v>11300.30220616938</v>
      </c>
      <c r="E81" s="16">
        <f t="shared" si="4"/>
        <v>6887.245347712684</v>
      </c>
      <c r="F81" s="16">
        <f t="shared" si="5"/>
        <v>4413.056858456695</v>
      </c>
      <c r="G81" s="16">
        <f t="shared" si="6"/>
        <v>-1317938.0499023786</v>
      </c>
    </row>
    <row r="82" spans="2:7" ht="14.25">
      <c r="B82" s="6">
        <f t="shared" si="0"/>
        <v>61</v>
      </c>
      <c r="C82" s="16">
        <f t="shared" si="3"/>
        <v>-1317938.0499023786</v>
      </c>
      <c r="D82" s="16">
        <f t="shared" si="7"/>
        <v>11300.30220616938</v>
      </c>
      <c r="E82" s="16">
        <f t="shared" si="4"/>
        <v>6864.260676574888</v>
      </c>
      <c r="F82" s="16">
        <f t="shared" si="5"/>
        <v>4436.041529594491</v>
      </c>
      <c r="G82" s="16">
        <f t="shared" si="6"/>
        <v>-1313502.0083727841</v>
      </c>
    </row>
    <row r="83" spans="2:7" ht="14.25">
      <c r="B83" s="6">
        <f t="shared" si="0"/>
        <v>62</v>
      </c>
      <c r="C83" s="16">
        <f t="shared" si="3"/>
        <v>-1313502.0083727841</v>
      </c>
      <c r="D83" s="16">
        <f t="shared" si="7"/>
        <v>11300.30220616938</v>
      </c>
      <c r="E83" s="16">
        <f t="shared" si="4"/>
        <v>6841.15629360825</v>
      </c>
      <c r="F83" s="16">
        <f t="shared" si="5"/>
        <v>4459.145912561129</v>
      </c>
      <c r="G83" s="16">
        <f t="shared" si="6"/>
        <v>-1309042.862460223</v>
      </c>
    </row>
    <row r="84" spans="2:7" ht="14.25">
      <c r="B84" s="6">
        <f t="shared" si="0"/>
        <v>63</v>
      </c>
      <c r="C84" s="16">
        <f t="shared" si="3"/>
        <v>-1309042.862460223</v>
      </c>
      <c r="D84" s="16">
        <f t="shared" si="7"/>
        <v>11300.30220616938</v>
      </c>
      <c r="E84" s="16">
        <f t="shared" si="4"/>
        <v>6817.931575313662</v>
      </c>
      <c r="F84" s="16">
        <f t="shared" si="5"/>
        <v>4482.3706308557175</v>
      </c>
      <c r="G84" s="16">
        <f t="shared" si="6"/>
        <v>-1304560.4918293674</v>
      </c>
    </row>
    <row r="85" spans="2:7" ht="14.25">
      <c r="B85" s="6">
        <f t="shared" si="0"/>
        <v>64</v>
      </c>
      <c r="C85" s="16">
        <f t="shared" si="3"/>
        <v>-1304560.4918293674</v>
      </c>
      <c r="D85" s="16">
        <f t="shared" si="7"/>
        <v>11300.30220616938</v>
      </c>
      <c r="E85" s="16">
        <f t="shared" si="4"/>
        <v>6794.585894944621</v>
      </c>
      <c r="F85" s="16">
        <f t="shared" si="5"/>
        <v>4505.716311224758</v>
      </c>
      <c r="G85" s="16">
        <f t="shared" si="6"/>
        <v>-1300054.7755181426</v>
      </c>
    </row>
    <row r="86" spans="2:7" ht="14.25">
      <c r="B86" s="6">
        <f aca="true" t="shared" si="8" ref="B86:B149">IF($B85&lt;$E$17*Periods_per_Year,$B85+1,"")</f>
        <v>65</v>
      </c>
      <c r="C86" s="16">
        <f t="shared" si="3"/>
        <v>-1300054.7755181426</v>
      </c>
      <c r="D86" s="16">
        <f t="shared" si="7"/>
        <v>11300.30220616938</v>
      </c>
      <c r="E86" s="16">
        <f t="shared" si="4"/>
        <v>6771.118622490326</v>
      </c>
      <c r="F86" s="16">
        <f t="shared" si="5"/>
        <v>4529.183583679053</v>
      </c>
      <c r="G86" s="16">
        <f aca="true" t="shared" si="9" ref="G86:G117">C86+F86</f>
        <v>-1295525.5919344635</v>
      </c>
    </row>
    <row r="87" spans="2:7" ht="14.25">
      <c r="B87" s="6">
        <f t="shared" si="8"/>
        <v>66</v>
      </c>
      <c r="C87" s="16">
        <f aca="true" t="shared" si="10" ref="C87:C150">G86</f>
        <v>-1295525.5919344635</v>
      </c>
      <c r="D87" s="16">
        <f t="shared" si="7"/>
        <v>11300.30220616938</v>
      </c>
      <c r="E87" s="16">
        <f aca="true" t="shared" si="11" ref="E87:E150">-$C87*MAX($F$15,MAX($F$12,$F$15))</f>
        <v>6747.529124658664</v>
      </c>
      <c r="F87" s="16">
        <f aca="true" t="shared" si="12" ref="F87:F150">D87-E87</f>
        <v>4552.773081510715</v>
      </c>
      <c r="G87" s="16">
        <f t="shared" si="9"/>
        <v>-1290972.8188529527</v>
      </c>
    </row>
    <row r="88" spans="2:7" ht="14.25">
      <c r="B88" s="6">
        <f t="shared" si="8"/>
        <v>67</v>
      </c>
      <c r="C88" s="16">
        <f t="shared" si="10"/>
        <v>-1290972.8188529527</v>
      </c>
      <c r="D88" s="16">
        <f t="shared" si="7"/>
        <v>11300.30220616938</v>
      </c>
      <c r="E88" s="16">
        <f t="shared" si="11"/>
        <v>6723.816764859128</v>
      </c>
      <c r="F88" s="16">
        <f t="shared" si="12"/>
        <v>4576.485441310251</v>
      </c>
      <c r="G88" s="16">
        <f t="shared" si="9"/>
        <v>-1286396.3334116424</v>
      </c>
    </row>
    <row r="89" spans="2:7" ht="14.25">
      <c r="B89" s="6">
        <f t="shared" si="8"/>
        <v>68</v>
      </c>
      <c r="C89" s="16">
        <f t="shared" si="10"/>
        <v>-1286396.3334116424</v>
      </c>
      <c r="D89" s="16">
        <f t="shared" si="7"/>
        <v>11300.30220616938</v>
      </c>
      <c r="E89" s="16">
        <f t="shared" si="11"/>
        <v>6699.980903185637</v>
      </c>
      <c r="F89" s="16">
        <f t="shared" si="12"/>
        <v>4600.3213029837425</v>
      </c>
      <c r="G89" s="16">
        <f t="shared" si="9"/>
        <v>-1281796.0121086587</v>
      </c>
    </row>
    <row r="90" spans="2:7" ht="14.25">
      <c r="B90" s="6">
        <f t="shared" si="8"/>
        <v>69</v>
      </c>
      <c r="C90" s="16">
        <f t="shared" si="10"/>
        <v>-1281796.0121086587</v>
      </c>
      <c r="D90" s="16">
        <f t="shared" si="7"/>
        <v>11300.30220616938</v>
      </c>
      <c r="E90" s="16">
        <f t="shared" si="11"/>
        <v>6676.020896399264</v>
      </c>
      <c r="F90" s="16">
        <f t="shared" si="12"/>
        <v>4624.2813097701155</v>
      </c>
      <c r="G90" s="16">
        <f t="shared" si="9"/>
        <v>-1277171.7307988885</v>
      </c>
    </row>
    <row r="91" spans="2:7" ht="14.25">
      <c r="B91" s="6">
        <f t="shared" si="8"/>
        <v>70</v>
      </c>
      <c r="C91" s="16">
        <f t="shared" si="10"/>
        <v>-1277171.7307988885</v>
      </c>
      <c r="D91" s="16">
        <f t="shared" si="7"/>
        <v>11300.30220616938</v>
      </c>
      <c r="E91" s="16">
        <f t="shared" si="11"/>
        <v>6651.936097910877</v>
      </c>
      <c r="F91" s="16">
        <f t="shared" si="12"/>
        <v>4648.366108258502</v>
      </c>
      <c r="G91" s="16">
        <f t="shared" si="9"/>
        <v>-1272523.36469063</v>
      </c>
    </row>
    <row r="92" spans="2:7" ht="14.25">
      <c r="B92" s="6">
        <f t="shared" si="8"/>
        <v>71</v>
      </c>
      <c r="C92" s="16">
        <f t="shared" si="10"/>
        <v>-1272523.36469063</v>
      </c>
      <c r="D92" s="16">
        <f t="shared" si="7"/>
        <v>11300.30220616938</v>
      </c>
      <c r="E92" s="16">
        <f t="shared" si="11"/>
        <v>6627.725857763698</v>
      </c>
      <c r="F92" s="16">
        <f t="shared" si="12"/>
        <v>4672.5763484056815</v>
      </c>
      <c r="G92" s="16">
        <f t="shared" si="9"/>
        <v>-1267850.7883422242</v>
      </c>
    </row>
    <row r="93" spans="2:7" ht="14.25">
      <c r="B93" s="6">
        <f t="shared" si="8"/>
        <v>72</v>
      </c>
      <c r="C93" s="16">
        <f t="shared" si="10"/>
        <v>-1267850.7883422242</v>
      </c>
      <c r="D93" s="16">
        <f t="shared" si="7"/>
        <v>11300.30220616938</v>
      </c>
      <c r="E93" s="16">
        <f t="shared" si="11"/>
        <v>6603.389522615751</v>
      </c>
      <c r="F93" s="16">
        <f t="shared" si="12"/>
        <v>4696.912683553628</v>
      </c>
      <c r="G93" s="16">
        <f t="shared" si="9"/>
        <v>-1263153.8756586707</v>
      </c>
    </row>
    <row r="94" spans="2:7" ht="14.25">
      <c r="B94" s="6">
        <f t="shared" si="8"/>
        <v>73</v>
      </c>
      <c r="C94" s="16">
        <f t="shared" si="10"/>
        <v>-1263153.8756586707</v>
      </c>
      <c r="D94" s="16">
        <f t="shared" si="7"/>
        <v>11300.30220616938</v>
      </c>
      <c r="E94" s="16">
        <f t="shared" si="11"/>
        <v>6578.926435722243</v>
      </c>
      <c r="F94" s="16">
        <f t="shared" si="12"/>
        <v>4721.375770447136</v>
      </c>
      <c r="G94" s="16">
        <f t="shared" si="9"/>
        <v>-1258432.4998882236</v>
      </c>
    </row>
    <row r="95" spans="2:7" ht="14.25">
      <c r="B95" s="6">
        <f t="shared" si="8"/>
        <v>74</v>
      </c>
      <c r="C95" s="16">
        <f t="shared" si="10"/>
        <v>-1258432.4998882236</v>
      </c>
      <c r="D95" s="16">
        <f t="shared" si="7"/>
        <v>11300.30220616938</v>
      </c>
      <c r="E95" s="16">
        <f t="shared" si="11"/>
        <v>6554.335936917831</v>
      </c>
      <c r="F95" s="16">
        <f t="shared" si="12"/>
        <v>4745.9662692515485</v>
      </c>
      <c r="G95" s="16">
        <f t="shared" si="9"/>
        <v>-1253686.533618972</v>
      </c>
    </row>
    <row r="96" spans="2:7" ht="14.25">
      <c r="B96" s="6">
        <f t="shared" si="8"/>
        <v>75</v>
      </c>
      <c r="C96" s="16">
        <f t="shared" si="10"/>
        <v>-1253686.533618972</v>
      </c>
      <c r="D96" s="16">
        <f t="shared" si="7"/>
        <v>11300.30220616938</v>
      </c>
      <c r="E96" s="16">
        <f t="shared" si="11"/>
        <v>6529.617362598812</v>
      </c>
      <c r="F96" s="16">
        <f t="shared" si="12"/>
        <v>4770.684843570567</v>
      </c>
      <c r="G96" s="16">
        <f t="shared" si="9"/>
        <v>-1248915.8487754015</v>
      </c>
    </row>
    <row r="97" spans="2:7" ht="14.25">
      <c r="B97" s="6">
        <f t="shared" si="8"/>
        <v>76</v>
      </c>
      <c r="C97" s="16">
        <f t="shared" si="10"/>
        <v>-1248915.8487754015</v>
      </c>
      <c r="D97" s="16">
        <f t="shared" si="7"/>
        <v>11300.30220616938</v>
      </c>
      <c r="E97" s="16">
        <f t="shared" si="11"/>
        <v>6504.770045705216</v>
      </c>
      <c r="F97" s="16">
        <f t="shared" si="12"/>
        <v>4795.532160464163</v>
      </c>
      <c r="G97" s="16">
        <f t="shared" si="9"/>
        <v>-1244120.3166149373</v>
      </c>
    </row>
    <row r="98" spans="2:7" ht="14.25">
      <c r="B98" s="6">
        <f t="shared" si="8"/>
        <v>77</v>
      </c>
      <c r="C98" s="16">
        <f t="shared" si="10"/>
        <v>-1244120.3166149373</v>
      </c>
      <c r="D98" s="16">
        <f t="shared" si="7"/>
        <v>11300.30220616938</v>
      </c>
      <c r="E98" s="16">
        <f t="shared" si="11"/>
        <v>6479.793315702798</v>
      </c>
      <c r="F98" s="16">
        <f t="shared" si="12"/>
        <v>4820.508890466581</v>
      </c>
      <c r="G98" s="16">
        <f t="shared" si="9"/>
        <v>-1239299.8077244707</v>
      </c>
    </row>
    <row r="99" spans="2:7" ht="14.25">
      <c r="B99" s="6">
        <f t="shared" si="8"/>
        <v>78</v>
      </c>
      <c r="C99" s="16">
        <f t="shared" si="10"/>
        <v>-1239299.8077244707</v>
      </c>
      <c r="D99" s="16">
        <f t="shared" si="7"/>
        <v>11300.30220616938</v>
      </c>
      <c r="E99" s="16">
        <f t="shared" si="11"/>
        <v>6454.686498564952</v>
      </c>
      <c r="F99" s="16">
        <f t="shared" si="12"/>
        <v>4845.615707604427</v>
      </c>
      <c r="G99" s="16">
        <f t="shared" si="9"/>
        <v>-1234454.1920168663</v>
      </c>
    </row>
    <row r="100" spans="2:7" ht="14.25">
      <c r="B100" s="6">
        <f t="shared" si="8"/>
        <v>79</v>
      </c>
      <c r="C100" s="16">
        <f t="shared" si="10"/>
        <v>-1234454.1920168663</v>
      </c>
      <c r="D100" s="16">
        <f t="shared" si="7"/>
        <v>11300.30220616938</v>
      </c>
      <c r="E100" s="16">
        <f t="shared" si="11"/>
        <v>6429.448916754512</v>
      </c>
      <c r="F100" s="16">
        <f t="shared" si="12"/>
        <v>4870.8532894148675</v>
      </c>
      <c r="G100" s="16">
        <f t="shared" si="9"/>
        <v>-1229583.3387274514</v>
      </c>
    </row>
    <row r="101" spans="2:7" ht="14.25">
      <c r="B101" s="6">
        <f t="shared" si="8"/>
        <v>80</v>
      </c>
      <c r="C101" s="16">
        <f t="shared" si="10"/>
        <v>-1229583.3387274514</v>
      </c>
      <c r="D101" s="16">
        <f t="shared" si="7"/>
        <v>11300.30220616938</v>
      </c>
      <c r="E101" s="16">
        <f t="shared" si="11"/>
        <v>6404.079889205475</v>
      </c>
      <c r="F101" s="16">
        <f t="shared" si="12"/>
        <v>4896.222316963904</v>
      </c>
      <c r="G101" s="16">
        <f t="shared" si="9"/>
        <v>-1224687.1164104876</v>
      </c>
    </row>
    <row r="102" spans="2:7" ht="14.25">
      <c r="B102" s="6">
        <f t="shared" si="8"/>
        <v>81</v>
      </c>
      <c r="C102" s="16">
        <f t="shared" si="10"/>
        <v>-1224687.1164104876</v>
      </c>
      <c r="D102" s="16">
        <f t="shared" si="7"/>
        <v>11300.30220616938</v>
      </c>
      <c r="E102" s="16">
        <f t="shared" si="11"/>
        <v>6378.578731304622</v>
      </c>
      <c r="F102" s="16">
        <f t="shared" si="12"/>
        <v>4921.723474864757</v>
      </c>
      <c r="G102" s="16">
        <f t="shared" si="9"/>
        <v>-1219765.3929356227</v>
      </c>
    </row>
    <row r="103" spans="2:7" ht="14.25">
      <c r="B103" s="6">
        <f t="shared" si="8"/>
        <v>82</v>
      </c>
      <c r="C103" s="16">
        <f t="shared" si="10"/>
        <v>-1219765.3929356227</v>
      </c>
      <c r="D103" s="16">
        <f t="shared" si="7"/>
        <v>11300.30220616938</v>
      </c>
      <c r="E103" s="16">
        <f t="shared" si="11"/>
        <v>6352.944754873035</v>
      </c>
      <c r="F103" s="16">
        <f t="shared" si="12"/>
        <v>4947.357451296344</v>
      </c>
      <c r="G103" s="16">
        <f t="shared" si="9"/>
        <v>-1214818.0354843263</v>
      </c>
    </row>
    <row r="104" spans="2:7" ht="14.25">
      <c r="B104" s="6">
        <f t="shared" si="8"/>
        <v>83</v>
      </c>
      <c r="C104" s="16">
        <f t="shared" si="10"/>
        <v>-1214818.0354843263</v>
      </c>
      <c r="D104" s="16">
        <f t="shared" si="7"/>
        <v>11300.30220616938</v>
      </c>
      <c r="E104" s="16">
        <f t="shared" si="11"/>
        <v>6327.177268147532</v>
      </c>
      <c r="F104" s="16">
        <f t="shared" si="12"/>
        <v>4973.124938021847</v>
      </c>
      <c r="G104" s="16">
        <f t="shared" si="9"/>
        <v>-1209844.9105463044</v>
      </c>
    </row>
    <row r="105" spans="2:7" ht="14.25">
      <c r="B105" s="6">
        <f t="shared" si="8"/>
        <v>84</v>
      </c>
      <c r="C105" s="16">
        <f t="shared" si="10"/>
        <v>-1209844.9105463044</v>
      </c>
      <c r="D105" s="16">
        <f t="shared" si="7"/>
        <v>11300.30220616938</v>
      </c>
      <c r="E105" s="16">
        <f t="shared" si="11"/>
        <v>6301.275575762002</v>
      </c>
      <c r="F105" s="16">
        <f t="shared" si="12"/>
        <v>4999.0266304073775</v>
      </c>
      <c r="G105" s="16">
        <f t="shared" si="9"/>
        <v>-1204845.883915897</v>
      </c>
    </row>
    <row r="106" spans="2:7" ht="14.25">
      <c r="B106" s="6">
        <f t="shared" si="8"/>
        <v>85</v>
      </c>
      <c r="C106" s="16">
        <f t="shared" si="10"/>
        <v>-1204845.883915897</v>
      </c>
      <c r="D106" s="16">
        <f t="shared" si="7"/>
        <v>11300.30220616938</v>
      </c>
      <c r="E106" s="16">
        <f t="shared" si="11"/>
        <v>6275.23897872863</v>
      </c>
      <c r="F106" s="16">
        <f t="shared" si="12"/>
        <v>5025.063227440749</v>
      </c>
      <c r="G106" s="16">
        <f t="shared" si="9"/>
        <v>-1199820.8206884563</v>
      </c>
    </row>
    <row r="107" spans="2:7" ht="14.25">
      <c r="B107" s="6">
        <f t="shared" si="8"/>
        <v>86</v>
      </c>
      <c r="C107" s="16">
        <f t="shared" si="10"/>
        <v>-1199820.8206884563</v>
      </c>
      <c r="D107" s="16">
        <f t="shared" si="7"/>
        <v>11300.30220616938</v>
      </c>
      <c r="E107" s="16">
        <f t="shared" si="11"/>
        <v>6249.066774419043</v>
      </c>
      <c r="F107" s="16">
        <f t="shared" si="12"/>
        <v>5051.235431750336</v>
      </c>
      <c r="G107" s="16">
        <f t="shared" si="9"/>
        <v>-1194769.585256706</v>
      </c>
    </row>
    <row r="108" spans="2:7" ht="14.25">
      <c r="B108" s="6">
        <f t="shared" si="8"/>
        <v>87</v>
      </c>
      <c r="C108" s="16">
        <f t="shared" si="10"/>
        <v>-1194769.585256706</v>
      </c>
      <c r="D108" s="16">
        <f t="shared" si="7"/>
        <v>11300.30220616938</v>
      </c>
      <c r="E108" s="16">
        <f t="shared" si="11"/>
        <v>6222.758256545343</v>
      </c>
      <c r="F108" s="16">
        <f t="shared" si="12"/>
        <v>5077.543949624036</v>
      </c>
      <c r="G108" s="16">
        <f t="shared" si="9"/>
        <v>-1189692.041307082</v>
      </c>
    </row>
    <row r="109" spans="2:7" ht="14.25">
      <c r="B109" s="6">
        <f t="shared" si="8"/>
        <v>88</v>
      </c>
      <c r="C109" s="16">
        <f t="shared" si="10"/>
        <v>-1189692.041307082</v>
      </c>
      <c r="D109" s="16">
        <f t="shared" si="7"/>
        <v>11300.30220616938</v>
      </c>
      <c r="E109" s="16">
        <f t="shared" si="11"/>
        <v>6196.312715141052</v>
      </c>
      <c r="F109" s="16">
        <f t="shared" si="12"/>
        <v>5103.989491028327</v>
      </c>
      <c r="G109" s="16">
        <f t="shared" si="9"/>
        <v>-1184588.0518160537</v>
      </c>
    </row>
    <row r="110" spans="2:7" ht="14.25">
      <c r="B110" s="6">
        <f t="shared" si="8"/>
        <v>89</v>
      </c>
      <c r="C110" s="16">
        <f t="shared" si="10"/>
        <v>-1184588.0518160537</v>
      </c>
      <c r="D110" s="16">
        <f t="shared" si="7"/>
        <v>11300.30220616938</v>
      </c>
      <c r="E110" s="16">
        <f t="shared" si="11"/>
        <v>6169.729436541946</v>
      </c>
      <c r="F110" s="16">
        <f t="shared" si="12"/>
        <v>5130.572769627433</v>
      </c>
      <c r="G110" s="16">
        <f t="shared" si="9"/>
        <v>-1179457.4790464262</v>
      </c>
    </row>
    <row r="111" spans="2:7" ht="14.25">
      <c r="B111" s="6">
        <f t="shared" si="8"/>
        <v>90</v>
      </c>
      <c r="C111" s="16">
        <f t="shared" si="10"/>
        <v>-1179457.4790464262</v>
      </c>
      <c r="D111" s="16">
        <f t="shared" si="7"/>
        <v>11300.30220616938</v>
      </c>
      <c r="E111" s="16">
        <f t="shared" si="11"/>
        <v>6143.007703366803</v>
      </c>
      <c r="F111" s="16">
        <f t="shared" si="12"/>
        <v>5157.294502802576</v>
      </c>
      <c r="G111" s="16">
        <f t="shared" si="9"/>
        <v>-1174300.1845436236</v>
      </c>
    </row>
    <row r="112" spans="2:7" ht="14.25">
      <c r="B112" s="6">
        <f t="shared" si="8"/>
        <v>91</v>
      </c>
      <c r="C112" s="16">
        <f t="shared" si="10"/>
        <v>-1174300.1845436236</v>
      </c>
      <c r="D112" s="16">
        <f t="shared" si="7"/>
        <v>11300.30220616938</v>
      </c>
      <c r="E112" s="16">
        <f t="shared" si="11"/>
        <v>6116.1467944980395</v>
      </c>
      <c r="F112" s="16">
        <f t="shared" si="12"/>
        <v>5184.15541167134</v>
      </c>
      <c r="G112" s="16">
        <f t="shared" si="9"/>
        <v>-1169116.0291319522</v>
      </c>
    </row>
    <row r="113" spans="2:7" ht="14.25">
      <c r="B113" s="6">
        <f t="shared" si="8"/>
        <v>92</v>
      </c>
      <c r="C113" s="16">
        <f t="shared" si="10"/>
        <v>-1169116.0291319522</v>
      </c>
      <c r="D113" s="16">
        <f t="shared" si="7"/>
        <v>11300.30220616938</v>
      </c>
      <c r="E113" s="16">
        <f t="shared" si="11"/>
        <v>6089.1459850622505</v>
      </c>
      <c r="F113" s="16">
        <f t="shared" si="12"/>
        <v>5211.156221107129</v>
      </c>
      <c r="G113" s="16">
        <f t="shared" si="9"/>
        <v>-1163904.872910845</v>
      </c>
    </row>
    <row r="114" spans="2:7" ht="14.25">
      <c r="B114" s="6">
        <f t="shared" si="8"/>
        <v>93</v>
      </c>
      <c r="C114" s="16">
        <f t="shared" si="10"/>
        <v>-1163904.872910845</v>
      </c>
      <c r="D114" s="16">
        <f t="shared" si="7"/>
        <v>11300.30220616938</v>
      </c>
      <c r="E114" s="16">
        <f t="shared" si="11"/>
        <v>6062.0045464106515</v>
      </c>
      <c r="F114" s="16">
        <f t="shared" si="12"/>
        <v>5238.297659758728</v>
      </c>
      <c r="G114" s="16">
        <f t="shared" si="9"/>
        <v>-1158666.5752510864</v>
      </c>
    </row>
    <row r="115" spans="2:7" ht="14.25">
      <c r="B115" s="6">
        <f t="shared" si="8"/>
        <v>94</v>
      </c>
      <c r="C115" s="16">
        <f t="shared" si="10"/>
        <v>-1158666.5752510864</v>
      </c>
      <c r="D115" s="16">
        <f t="shared" si="7"/>
        <v>11300.30220616938</v>
      </c>
      <c r="E115" s="16">
        <f t="shared" si="11"/>
        <v>6034.721746099408</v>
      </c>
      <c r="F115" s="16">
        <f t="shared" si="12"/>
        <v>5265.580460069971</v>
      </c>
      <c r="G115" s="16">
        <f t="shared" si="9"/>
        <v>-1153400.9947910164</v>
      </c>
    </row>
    <row r="116" spans="2:7" ht="14.25">
      <c r="B116" s="6">
        <f t="shared" si="8"/>
        <v>95</v>
      </c>
      <c r="C116" s="16">
        <f t="shared" si="10"/>
        <v>-1153400.9947910164</v>
      </c>
      <c r="D116" s="16">
        <f t="shared" si="7"/>
        <v>11300.30220616938</v>
      </c>
      <c r="E116" s="16">
        <f t="shared" si="11"/>
        <v>6007.296847869877</v>
      </c>
      <c r="F116" s="16">
        <f t="shared" si="12"/>
        <v>5293.005358299502</v>
      </c>
      <c r="G116" s="16">
        <f t="shared" si="9"/>
        <v>-1148107.989432717</v>
      </c>
    </row>
    <row r="117" spans="2:7" ht="14.25">
      <c r="B117" s="6">
        <f t="shared" si="8"/>
        <v>96</v>
      </c>
      <c r="C117" s="16">
        <f t="shared" si="10"/>
        <v>-1148107.989432717</v>
      </c>
      <c r="D117" s="16">
        <f t="shared" si="7"/>
        <v>11300.30220616938</v>
      </c>
      <c r="E117" s="16">
        <f t="shared" si="11"/>
        <v>5979.729111628734</v>
      </c>
      <c r="F117" s="16">
        <f t="shared" si="12"/>
        <v>5320.573094540645</v>
      </c>
      <c r="G117" s="16">
        <f t="shared" si="9"/>
        <v>-1142787.4163381762</v>
      </c>
    </row>
    <row r="118" spans="2:7" ht="14.25">
      <c r="B118" s="6">
        <f t="shared" si="8"/>
        <v>97</v>
      </c>
      <c r="C118" s="16">
        <f t="shared" si="10"/>
        <v>-1142787.4163381762</v>
      </c>
      <c r="D118" s="16">
        <f t="shared" si="7"/>
        <v>11300.30220616938</v>
      </c>
      <c r="E118" s="16">
        <f t="shared" si="11"/>
        <v>5952.017793428001</v>
      </c>
      <c r="F118" s="16">
        <f t="shared" si="12"/>
        <v>5348.284412741378</v>
      </c>
      <c r="G118" s="16">
        <f aca="true" t="shared" si="13" ref="G118:G149">C118+F118</f>
        <v>-1137439.1319254348</v>
      </c>
    </row>
    <row r="119" spans="2:7" ht="14.25">
      <c r="B119" s="6">
        <f t="shared" si="8"/>
        <v>98</v>
      </c>
      <c r="C119" s="16">
        <f t="shared" si="10"/>
        <v>-1137439.1319254348</v>
      </c>
      <c r="D119" s="16">
        <f t="shared" si="7"/>
        <v>11300.30220616938</v>
      </c>
      <c r="E119" s="16">
        <f t="shared" si="11"/>
        <v>5924.162145444972</v>
      </c>
      <c r="F119" s="16">
        <f t="shared" si="12"/>
        <v>5376.140060724407</v>
      </c>
      <c r="G119" s="16">
        <f t="shared" si="13"/>
        <v>-1132062.9918647103</v>
      </c>
    </row>
    <row r="120" spans="2:7" ht="14.25">
      <c r="B120" s="6">
        <f t="shared" si="8"/>
        <v>99</v>
      </c>
      <c r="C120" s="16">
        <f t="shared" si="10"/>
        <v>-1132062.9918647103</v>
      </c>
      <c r="D120" s="16">
        <f t="shared" si="7"/>
        <v>11300.30220616938</v>
      </c>
      <c r="E120" s="16">
        <f t="shared" si="11"/>
        <v>5896.161415962033</v>
      </c>
      <c r="F120" s="16">
        <f t="shared" si="12"/>
        <v>5404.140790207346</v>
      </c>
      <c r="G120" s="16">
        <f t="shared" si="13"/>
        <v>-1126658.851074503</v>
      </c>
    </row>
    <row r="121" spans="2:7" ht="14.25">
      <c r="B121" s="6">
        <f t="shared" si="8"/>
        <v>100</v>
      </c>
      <c r="C121" s="16">
        <f t="shared" si="10"/>
        <v>-1126658.851074503</v>
      </c>
      <c r="D121" s="16">
        <f t="shared" si="7"/>
        <v>11300.30220616938</v>
      </c>
      <c r="E121" s="16">
        <f t="shared" si="11"/>
        <v>5868.014849346369</v>
      </c>
      <c r="F121" s="16">
        <f t="shared" si="12"/>
        <v>5432.28735682301</v>
      </c>
      <c r="G121" s="16">
        <f t="shared" si="13"/>
        <v>-1121226.56371768</v>
      </c>
    </row>
    <row r="122" spans="2:7" ht="14.25">
      <c r="B122" s="6">
        <f t="shared" si="8"/>
        <v>101</v>
      </c>
      <c r="C122" s="16">
        <f t="shared" si="10"/>
        <v>-1121226.56371768</v>
      </c>
      <c r="D122" s="16">
        <f aca="true" t="shared" si="14" ref="D122:D185">IF($B122&lt;=$H$17*Periods_per_Year,PMT(MAX($F$15,MAX($F$12,$F$15)),$K$17,-$E$10,0,0),PMT(MAX($F$15,MAX($F$12,$F$15)),$K$18,$G$57,0,0))</f>
        <v>11300.30220616938</v>
      </c>
      <c r="E122" s="16">
        <f t="shared" si="11"/>
        <v>5839.721686029583</v>
      </c>
      <c r="F122" s="16">
        <f t="shared" si="12"/>
        <v>5460.580520139796</v>
      </c>
      <c r="G122" s="16">
        <f t="shared" si="13"/>
        <v>-1115765.9831975403</v>
      </c>
    </row>
    <row r="123" spans="2:7" ht="14.25">
      <c r="B123" s="6">
        <f t="shared" si="8"/>
        <v>102</v>
      </c>
      <c r="C123" s="16">
        <f t="shared" si="10"/>
        <v>-1115765.9831975403</v>
      </c>
      <c r="D123" s="16">
        <f t="shared" si="14"/>
        <v>11300.30220616938</v>
      </c>
      <c r="E123" s="16">
        <f t="shared" si="11"/>
        <v>5811.281162487188</v>
      </c>
      <c r="F123" s="16">
        <f t="shared" si="12"/>
        <v>5489.021043682191</v>
      </c>
      <c r="G123" s="16">
        <f t="shared" si="13"/>
        <v>-1110276.962153858</v>
      </c>
    </row>
    <row r="124" spans="2:7" ht="14.25">
      <c r="B124" s="6">
        <f t="shared" si="8"/>
        <v>103</v>
      </c>
      <c r="C124" s="16">
        <f t="shared" si="10"/>
        <v>-1110276.962153858</v>
      </c>
      <c r="D124" s="16">
        <f t="shared" si="14"/>
        <v>11300.30220616938</v>
      </c>
      <c r="E124" s="16">
        <f t="shared" si="11"/>
        <v>5782.692511218011</v>
      </c>
      <c r="F124" s="16">
        <f t="shared" si="12"/>
        <v>5517.6096949513685</v>
      </c>
      <c r="G124" s="16">
        <f t="shared" si="13"/>
        <v>-1104759.3524589066</v>
      </c>
    </row>
    <row r="125" spans="2:7" ht="14.25">
      <c r="B125" s="6">
        <f t="shared" si="8"/>
        <v>104</v>
      </c>
      <c r="C125" s="16">
        <f t="shared" si="10"/>
        <v>-1104759.3524589066</v>
      </c>
      <c r="D125" s="16">
        <f t="shared" si="14"/>
        <v>11300.30220616938</v>
      </c>
      <c r="E125" s="16">
        <f t="shared" si="11"/>
        <v>5753.954960723471</v>
      </c>
      <c r="F125" s="16">
        <f t="shared" si="12"/>
        <v>5546.347245445908</v>
      </c>
      <c r="G125" s="16">
        <f t="shared" si="13"/>
        <v>-1099213.0052134607</v>
      </c>
    </row>
    <row r="126" spans="2:7" ht="14.25">
      <c r="B126" s="6">
        <f t="shared" si="8"/>
        <v>105</v>
      </c>
      <c r="C126" s="16">
        <f t="shared" si="10"/>
        <v>-1099213.0052134607</v>
      </c>
      <c r="D126" s="16">
        <f t="shared" si="14"/>
        <v>11300.30220616938</v>
      </c>
      <c r="E126" s="16">
        <f t="shared" si="11"/>
        <v>5725.067735486774</v>
      </c>
      <c r="F126" s="16">
        <f t="shared" si="12"/>
        <v>5575.234470682605</v>
      </c>
      <c r="G126" s="16">
        <f t="shared" si="13"/>
        <v>-1093637.770742778</v>
      </c>
    </row>
    <row r="127" spans="2:7" ht="14.25">
      <c r="B127" s="6">
        <f t="shared" si="8"/>
        <v>106</v>
      </c>
      <c r="C127" s="16">
        <f t="shared" si="10"/>
        <v>-1093637.770742778</v>
      </c>
      <c r="D127" s="16">
        <f t="shared" si="14"/>
        <v>11300.30220616938</v>
      </c>
      <c r="E127" s="16">
        <f t="shared" si="11"/>
        <v>5696.030055951968</v>
      </c>
      <c r="F127" s="16">
        <f t="shared" si="12"/>
        <v>5604.272150217411</v>
      </c>
      <c r="G127" s="16">
        <f t="shared" si="13"/>
        <v>-1088033.4985925606</v>
      </c>
    </row>
    <row r="128" spans="2:7" ht="14.25">
      <c r="B128" s="6">
        <f t="shared" si="8"/>
        <v>107</v>
      </c>
      <c r="C128" s="16">
        <f t="shared" si="10"/>
        <v>-1088033.4985925606</v>
      </c>
      <c r="D128" s="16">
        <f t="shared" si="14"/>
        <v>11300.30220616938</v>
      </c>
      <c r="E128" s="16">
        <f t="shared" si="11"/>
        <v>5666.841138502919</v>
      </c>
      <c r="F128" s="16">
        <f t="shared" si="12"/>
        <v>5633.46106766646</v>
      </c>
      <c r="G128" s="16">
        <f t="shared" si="13"/>
        <v>-1082400.037524894</v>
      </c>
    </row>
    <row r="129" spans="2:7" ht="14.25">
      <c r="B129" s="6">
        <f t="shared" si="8"/>
        <v>108</v>
      </c>
      <c r="C129" s="16">
        <f t="shared" si="10"/>
        <v>-1082400.037524894</v>
      </c>
      <c r="D129" s="16">
        <f t="shared" si="14"/>
        <v>11300.30220616938</v>
      </c>
      <c r="E129" s="16">
        <f t="shared" si="11"/>
        <v>5637.500195442157</v>
      </c>
      <c r="F129" s="16">
        <f t="shared" si="12"/>
        <v>5662.802010727222</v>
      </c>
      <c r="G129" s="16">
        <f t="shared" si="13"/>
        <v>-1076737.235514167</v>
      </c>
    </row>
    <row r="130" spans="2:7" ht="14.25">
      <c r="B130" s="6">
        <f t="shared" si="8"/>
        <v>109</v>
      </c>
      <c r="C130" s="16">
        <f t="shared" si="10"/>
        <v>-1076737.235514167</v>
      </c>
      <c r="D130" s="16">
        <f t="shared" si="14"/>
        <v>11300.30220616938</v>
      </c>
      <c r="E130" s="16">
        <f t="shared" si="11"/>
        <v>5608.0064349696195</v>
      </c>
      <c r="F130" s="16">
        <f t="shared" si="12"/>
        <v>5692.29577119976</v>
      </c>
      <c r="G130" s="16">
        <f t="shared" si="13"/>
        <v>-1071044.9397429673</v>
      </c>
    </row>
    <row r="131" spans="2:7" ht="14.25">
      <c r="B131" s="6">
        <f t="shared" si="8"/>
        <v>110</v>
      </c>
      <c r="C131" s="16">
        <f t="shared" si="10"/>
        <v>-1071044.9397429673</v>
      </c>
      <c r="D131" s="16">
        <f t="shared" si="14"/>
        <v>11300.30220616938</v>
      </c>
      <c r="E131" s="16">
        <f t="shared" si="11"/>
        <v>5578.359061161287</v>
      </c>
      <c r="F131" s="16">
        <f t="shared" si="12"/>
        <v>5721.943145008092</v>
      </c>
      <c r="G131" s="16">
        <f t="shared" si="13"/>
        <v>-1065322.9965979592</v>
      </c>
    </row>
    <row r="132" spans="2:7" ht="14.25">
      <c r="B132" s="6">
        <f t="shared" si="8"/>
        <v>111</v>
      </c>
      <c r="C132" s="16">
        <f t="shared" si="10"/>
        <v>-1065322.9965979592</v>
      </c>
      <c r="D132" s="16">
        <f t="shared" si="14"/>
        <v>11300.30220616938</v>
      </c>
      <c r="E132" s="16">
        <f t="shared" si="11"/>
        <v>5548.557273947704</v>
      </c>
      <c r="F132" s="16">
        <f t="shared" si="12"/>
        <v>5751.744932221675</v>
      </c>
      <c r="G132" s="16">
        <f t="shared" si="13"/>
        <v>-1059571.2516657375</v>
      </c>
    </row>
    <row r="133" spans="2:7" ht="14.25">
      <c r="B133" s="6">
        <f t="shared" si="8"/>
        <v>112</v>
      </c>
      <c r="C133" s="16">
        <f t="shared" si="10"/>
        <v>-1059571.2516657375</v>
      </c>
      <c r="D133" s="16">
        <f t="shared" si="14"/>
        <v>11300.30220616938</v>
      </c>
      <c r="E133" s="16">
        <f t="shared" si="11"/>
        <v>5518.600269092382</v>
      </c>
      <c r="F133" s="16">
        <f t="shared" si="12"/>
        <v>5781.701937076997</v>
      </c>
      <c r="G133" s="16">
        <f t="shared" si="13"/>
        <v>-1053789.5497286604</v>
      </c>
    </row>
    <row r="134" spans="2:7" ht="14.25">
      <c r="B134" s="6">
        <f t="shared" si="8"/>
        <v>113</v>
      </c>
      <c r="C134" s="16">
        <f t="shared" si="10"/>
        <v>-1053789.5497286604</v>
      </c>
      <c r="D134" s="16">
        <f t="shared" si="14"/>
        <v>11300.30220616938</v>
      </c>
      <c r="E134" s="16">
        <f t="shared" si="11"/>
        <v>5488.487238170106</v>
      </c>
      <c r="F134" s="16">
        <f t="shared" si="12"/>
        <v>5811.814967999273</v>
      </c>
      <c r="G134" s="16">
        <f t="shared" si="13"/>
        <v>-1047977.7347606611</v>
      </c>
    </row>
    <row r="135" spans="2:7" ht="14.25">
      <c r="B135" s="6">
        <f t="shared" si="8"/>
        <v>114</v>
      </c>
      <c r="C135" s="16">
        <f t="shared" si="10"/>
        <v>-1047977.7347606611</v>
      </c>
      <c r="D135" s="16">
        <f t="shared" si="14"/>
        <v>11300.30220616938</v>
      </c>
      <c r="E135" s="16">
        <f t="shared" si="11"/>
        <v>5458.21736854511</v>
      </c>
      <c r="F135" s="16">
        <f t="shared" si="12"/>
        <v>5842.084837624269</v>
      </c>
      <c r="G135" s="16">
        <f t="shared" si="13"/>
        <v>-1042135.6499230369</v>
      </c>
    </row>
    <row r="136" spans="2:7" ht="14.25">
      <c r="B136" s="6">
        <f t="shared" si="8"/>
        <v>115</v>
      </c>
      <c r="C136" s="16">
        <f t="shared" si="10"/>
        <v>-1042135.6499230369</v>
      </c>
      <c r="D136" s="16">
        <f t="shared" si="14"/>
        <v>11300.30220616938</v>
      </c>
      <c r="E136" s="16">
        <f t="shared" si="11"/>
        <v>5427.78984334915</v>
      </c>
      <c r="F136" s="16">
        <f t="shared" si="12"/>
        <v>5872.512362820229</v>
      </c>
      <c r="G136" s="16">
        <f t="shared" si="13"/>
        <v>-1036263.1375602167</v>
      </c>
    </row>
    <row r="137" spans="2:7" ht="14.25">
      <c r="B137" s="6">
        <f t="shared" si="8"/>
        <v>116</v>
      </c>
      <c r="C137" s="16">
        <f t="shared" si="10"/>
        <v>-1036263.1375602167</v>
      </c>
      <c r="D137" s="16">
        <f t="shared" si="14"/>
        <v>11300.30220616938</v>
      </c>
      <c r="E137" s="16">
        <f t="shared" si="11"/>
        <v>5397.203841459462</v>
      </c>
      <c r="F137" s="16">
        <f t="shared" si="12"/>
        <v>5903.098364709917</v>
      </c>
      <c r="G137" s="16">
        <f t="shared" si="13"/>
        <v>-1030360.0391955068</v>
      </c>
    </row>
    <row r="138" spans="2:7" ht="14.25">
      <c r="B138" s="6">
        <f t="shared" si="8"/>
        <v>117</v>
      </c>
      <c r="C138" s="16">
        <f t="shared" si="10"/>
        <v>-1030360.0391955068</v>
      </c>
      <c r="D138" s="16">
        <f t="shared" si="14"/>
        <v>11300.30220616938</v>
      </c>
      <c r="E138" s="16">
        <f t="shared" si="11"/>
        <v>5366.4585374765975</v>
      </c>
      <c r="F138" s="16">
        <f t="shared" si="12"/>
        <v>5933.843668692782</v>
      </c>
      <c r="G138" s="16">
        <f t="shared" si="13"/>
        <v>-1024426.1955268141</v>
      </c>
    </row>
    <row r="139" spans="2:7" ht="14.25">
      <c r="B139" s="6">
        <f t="shared" si="8"/>
        <v>118</v>
      </c>
      <c r="C139" s="16">
        <f t="shared" si="10"/>
        <v>-1024426.1955268141</v>
      </c>
      <c r="D139" s="16">
        <f t="shared" si="14"/>
        <v>11300.30220616938</v>
      </c>
      <c r="E139" s="16">
        <f t="shared" si="11"/>
        <v>5335.553101702157</v>
      </c>
      <c r="F139" s="16">
        <f t="shared" si="12"/>
        <v>5964.749104467222</v>
      </c>
      <c r="G139" s="16">
        <f t="shared" si="13"/>
        <v>-1018461.4464223469</v>
      </c>
    </row>
    <row r="140" spans="2:7" ht="14.25">
      <c r="B140" s="6">
        <f t="shared" si="8"/>
        <v>119</v>
      </c>
      <c r="C140" s="16">
        <f t="shared" si="10"/>
        <v>-1018461.4464223469</v>
      </c>
      <c r="D140" s="16">
        <f t="shared" si="14"/>
        <v>11300.30220616938</v>
      </c>
      <c r="E140" s="16">
        <f t="shared" si="11"/>
        <v>5304.486700116389</v>
      </c>
      <c r="F140" s="16">
        <f t="shared" si="12"/>
        <v>5995.81550605299</v>
      </c>
      <c r="G140" s="16">
        <f t="shared" si="13"/>
        <v>-1012465.6309162938</v>
      </c>
    </row>
    <row r="141" spans="2:7" ht="14.25">
      <c r="B141" s="6">
        <f t="shared" si="8"/>
        <v>120</v>
      </c>
      <c r="C141" s="16">
        <f t="shared" si="10"/>
        <v>-1012465.6309162938</v>
      </c>
      <c r="D141" s="16">
        <f t="shared" si="14"/>
        <v>11300.30220616938</v>
      </c>
      <c r="E141" s="16">
        <f t="shared" si="11"/>
        <v>5273.258494355697</v>
      </c>
      <c r="F141" s="16">
        <f t="shared" si="12"/>
        <v>6027.043711813682</v>
      </c>
      <c r="G141" s="16">
        <f t="shared" si="13"/>
        <v>-1006438.5872044802</v>
      </c>
    </row>
    <row r="142" spans="2:7" ht="14.25">
      <c r="B142" s="6">
        <f t="shared" si="8"/>
        <v>121</v>
      </c>
      <c r="C142" s="16">
        <f t="shared" si="10"/>
        <v>-1006438.5872044802</v>
      </c>
      <c r="D142" s="16">
        <f t="shared" si="14"/>
        <v>11300.30220616938</v>
      </c>
      <c r="E142" s="16">
        <f t="shared" si="11"/>
        <v>5241.867641690001</v>
      </c>
      <c r="F142" s="16">
        <f t="shared" si="12"/>
        <v>6058.434564479378</v>
      </c>
      <c r="G142" s="16">
        <f t="shared" si="13"/>
        <v>-1000380.1526400008</v>
      </c>
    </row>
    <row r="143" spans="2:7" ht="14.25">
      <c r="B143" s="6">
        <f t="shared" si="8"/>
        <v>122</v>
      </c>
      <c r="C143" s="16">
        <f t="shared" si="10"/>
        <v>-1000380.1526400008</v>
      </c>
      <c r="D143" s="16">
        <f t="shared" si="14"/>
        <v>11300.30220616938</v>
      </c>
      <c r="E143" s="16">
        <f t="shared" si="11"/>
        <v>5210.313295000004</v>
      </c>
      <c r="F143" s="16">
        <f t="shared" si="12"/>
        <v>6089.988911169376</v>
      </c>
      <c r="G143" s="16">
        <f t="shared" si="13"/>
        <v>-994290.1637288315</v>
      </c>
    </row>
    <row r="144" spans="2:7" ht="14.25">
      <c r="B144" s="6">
        <f t="shared" si="8"/>
        <v>123</v>
      </c>
      <c r="C144" s="16">
        <f t="shared" si="10"/>
        <v>-994290.1637288315</v>
      </c>
      <c r="D144" s="16">
        <f t="shared" si="14"/>
        <v>11300.30220616938</v>
      </c>
      <c r="E144" s="16">
        <f t="shared" si="11"/>
        <v>5178.5946027543305</v>
      </c>
      <c r="F144" s="16">
        <f t="shared" si="12"/>
        <v>6121.707603415049</v>
      </c>
      <c r="G144" s="16">
        <f t="shared" si="13"/>
        <v>-988168.4561254164</v>
      </c>
    </row>
    <row r="145" spans="2:7" ht="14.25">
      <c r="B145" s="6">
        <f t="shared" si="8"/>
        <v>124</v>
      </c>
      <c r="C145" s="16">
        <f t="shared" si="10"/>
        <v>-988168.4561254164</v>
      </c>
      <c r="D145" s="16">
        <f t="shared" si="14"/>
        <v>11300.30220616938</v>
      </c>
      <c r="E145" s="16">
        <f t="shared" si="11"/>
        <v>5146.710708986544</v>
      </c>
      <c r="F145" s="16">
        <f t="shared" si="12"/>
        <v>6153.591497182835</v>
      </c>
      <c r="G145" s="16">
        <f t="shared" si="13"/>
        <v>-982014.8646282336</v>
      </c>
    </row>
    <row r="146" spans="2:7" ht="14.25">
      <c r="B146" s="6">
        <f t="shared" si="8"/>
        <v>125</v>
      </c>
      <c r="C146" s="16">
        <f t="shared" si="10"/>
        <v>-982014.8646282336</v>
      </c>
      <c r="D146" s="16">
        <f t="shared" si="14"/>
        <v>11300.30220616938</v>
      </c>
      <c r="E146" s="16">
        <f t="shared" si="11"/>
        <v>5114.66075327205</v>
      </c>
      <c r="F146" s="16">
        <f t="shared" si="12"/>
        <v>6185.641452897329</v>
      </c>
      <c r="G146" s="16">
        <f t="shared" si="13"/>
        <v>-975829.2231753363</v>
      </c>
    </row>
    <row r="147" spans="2:7" ht="14.25">
      <c r="B147" s="6">
        <f t="shared" si="8"/>
        <v>126</v>
      </c>
      <c r="C147" s="16">
        <f t="shared" si="10"/>
        <v>-975829.2231753363</v>
      </c>
      <c r="D147" s="16">
        <f t="shared" si="14"/>
        <v>11300.30220616938</v>
      </c>
      <c r="E147" s="16">
        <f t="shared" si="11"/>
        <v>5082.443870704876</v>
      </c>
      <c r="F147" s="16">
        <f t="shared" si="12"/>
        <v>6217.858335464503</v>
      </c>
      <c r="G147" s="16">
        <f t="shared" si="13"/>
        <v>-969611.3648398718</v>
      </c>
    </row>
    <row r="148" spans="2:7" ht="14.25">
      <c r="B148" s="6">
        <f t="shared" si="8"/>
        <v>127</v>
      </c>
      <c r="C148" s="16">
        <f t="shared" si="10"/>
        <v>-969611.3648398718</v>
      </c>
      <c r="D148" s="16">
        <f t="shared" si="14"/>
        <v>11300.30220616938</v>
      </c>
      <c r="E148" s="16">
        <f t="shared" si="11"/>
        <v>5050.059191874332</v>
      </c>
      <c r="F148" s="16">
        <f t="shared" si="12"/>
        <v>6250.243014295047</v>
      </c>
      <c r="G148" s="16">
        <f t="shared" si="13"/>
        <v>-963361.1218255768</v>
      </c>
    </row>
    <row r="149" spans="2:7" ht="14.25">
      <c r="B149" s="6">
        <f t="shared" si="8"/>
        <v>128</v>
      </c>
      <c r="C149" s="16">
        <f t="shared" si="10"/>
        <v>-963361.1218255768</v>
      </c>
      <c r="D149" s="16">
        <f t="shared" si="14"/>
        <v>11300.30220616938</v>
      </c>
      <c r="E149" s="16">
        <f t="shared" si="11"/>
        <v>5017.505842841545</v>
      </c>
      <c r="F149" s="16">
        <f t="shared" si="12"/>
        <v>6282.796363327834</v>
      </c>
      <c r="G149" s="16">
        <f t="shared" si="13"/>
        <v>-957078.3254622489</v>
      </c>
    </row>
    <row r="150" spans="2:7" ht="14.25">
      <c r="B150" s="6">
        <f aca="true" t="shared" si="15" ref="B150:B213">IF($B149&lt;$E$17*Periods_per_Year,$B149+1,"")</f>
        <v>129</v>
      </c>
      <c r="C150" s="16">
        <f t="shared" si="10"/>
        <v>-957078.3254622489</v>
      </c>
      <c r="D150" s="16">
        <f t="shared" si="14"/>
        <v>11300.30220616938</v>
      </c>
      <c r="E150" s="16">
        <f t="shared" si="11"/>
        <v>4984.78294511588</v>
      </c>
      <c r="F150" s="16">
        <f t="shared" si="12"/>
        <v>6315.5192610535</v>
      </c>
      <c r="G150" s="16">
        <f aca="true" t="shared" si="16" ref="G150:G181">C150+F150</f>
        <v>-950762.8062011953</v>
      </c>
    </row>
    <row r="151" spans="2:7" ht="14.25">
      <c r="B151" s="6">
        <f t="shared" si="15"/>
        <v>130</v>
      </c>
      <c r="C151" s="16">
        <f aca="true" t="shared" si="17" ref="C151:C214">G150</f>
        <v>-950762.8062011953</v>
      </c>
      <c r="D151" s="16">
        <f t="shared" si="14"/>
        <v>11300.30220616938</v>
      </c>
      <c r="E151" s="16">
        <f aca="true" t="shared" si="18" ref="E151:E214">-$C151*MAX($F$15,MAX($F$12,$F$15))</f>
        <v>4951.889615631226</v>
      </c>
      <c r="F151" s="16">
        <f aca="true" t="shared" si="19" ref="F151:F214">D151-E151</f>
        <v>6348.412590538153</v>
      </c>
      <c r="G151" s="16">
        <f t="shared" si="16"/>
        <v>-944414.3936106572</v>
      </c>
    </row>
    <row r="152" spans="2:7" ht="14.25">
      <c r="B152" s="6">
        <f t="shared" si="15"/>
        <v>131</v>
      </c>
      <c r="C152" s="16">
        <f t="shared" si="17"/>
        <v>-944414.3936106572</v>
      </c>
      <c r="D152" s="16">
        <f t="shared" si="14"/>
        <v>11300.30220616938</v>
      </c>
      <c r="E152" s="16">
        <f t="shared" si="18"/>
        <v>4918.824966722173</v>
      </c>
      <c r="F152" s="16">
        <f t="shared" si="19"/>
        <v>6381.477239447207</v>
      </c>
      <c r="G152" s="16">
        <f t="shared" si="16"/>
        <v>-938032.91637121</v>
      </c>
    </row>
    <row r="153" spans="2:7" ht="14.25">
      <c r="B153" s="6">
        <f t="shared" si="15"/>
        <v>132</v>
      </c>
      <c r="C153" s="16">
        <f t="shared" si="17"/>
        <v>-938032.91637121</v>
      </c>
      <c r="D153" s="16">
        <f t="shared" si="14"/>
        <v>11300.30220616938</v>
      </c>
      <c r="E153" s="16">
        <f t="shared" si="18"/>
        <v>4885.588106100052</v>
      </c>
      <c r="F153" s="16">
        <f t="shared" si="19"/>
        <v>6414.714100069327</v>
      </c>
      <c r="G153" s="16">
        <f t="shared" si="16"/>
        <v>-931618.2022711406</v>
      </c>
    </row>
    <row r="154" spans="2:7" ht="14.25">
      <c r="B154" s="6">
        <f t="shared" si="15"/>
        <v>133</v>
      </c>
      <c r="C154" s="16">
        <f t="shared" si="17"/>
        <v>-931618.2022711406</v>
      </c>
      <c r="D154" s="16">
        <f t="shared" si="14"/>
        <v>11300.30220616938</v>
      </c>
      <c r="E154" s="16">
        <f t="shared" si="18"/>
        <v>4852.1781368288575</v>
      </c>
      <c r="F154" s="16">
        <f t="shared" si="19"/>
        <v>6448.124069340522</v>
      </c>
      <c r="G154" s="16">
        <f t="shared" si="16"/>
        <v>-925170.0782018001</v>
      </c>
    </row>
    <row r="155" spans="2:7" ht="14.25">
      <c r="B155" s="6">
        <f t="shared" si="15"/>
        <v>134</v>
      </c>
      <c r="C155" s="16">
        <f t="shared" si="17"/>
        <v>-925170.0782018001</v>
      </c>
      <c r="D155" s="16">
        <f t="shared" si="14"/>
        <v>11300.30220616938</v>
      </c>
      <c r="E155" s="16">
        <f t="shared" si="18"/>
        <v>4818.594157301042</v>
      </c>
      <c r="F155" s="16">
        <f t="shared" si="19"/>
        <v>6481.708048868337</v>
      </c>
      <c r="G155" s="16">
        <f t="shared" si="16"/>
        <v>-918688.3701529318</v>
      </c>
    </row>
    <row r="156" spans="2:7" ht="14.25">
      <c r="B156" s="6">
        <f t="shared" si="15"/>
        <v>135</v>
      </c>
      <c r="C156" s="16">
        <f t="shared" si="17"/>
        <v>-918688.3701529318</v>
      </c>
      <c r="D156" s="16">
        <f t="shared" si="14"/>
        <v>11300.30220616938</v>
      </c>
      <c r="E156" s="16">
        <f t="shared" si="18"/>
        <v>4784.835261213186</v>
      </c>
      <c r="F156" s="16">
        <f t="shared" si="19"/>
        <v>6515.466944956193</v>
      </c>
      <c r="G156" s="16">
        <f t="shared" si="16"/>
        <v>-912172.9032079756</v>
      </c>
    </row>
    <row r="157" spans="2:7" ht="14.25">
      <c r="B157" s="6">
        <f t="shared" si="15"/>
        <v>136</v>
      </c>
      <c r="C157" s="16">
        <f t="shared" si="17"/>
        <v>-912172.9032079756</v>
      </c>
      <c r="D157" s="16">
        <f t="shared" si="14"/>
        <v>11300.30220616938</v>
      </c>
      <c r="E157" s="16">
        <f t="shared" si="18"/>
        <v>4750.900537541539</v>
      </c>
      <c r="F157" s="16">
        <f t="shared" si="19"/>
        <v>6549.40166862784</v>
      </c>
      <c r="G157" s="16">
        <f t="shared" si="16"/>
        <v>-905623.5015393477</v>
      </c>
    </row>
    <row r="158" spans="2:7" ht="14.25">
      <c r="B158" s="6">
        <f t="shared" si="15"/>
        <v>137</v>
      </c>
      <c r="C158" s="16">
        <f t="shared" si="17"/>
        <v>-905623.5015393477</v>
      </c>
      <c r="D158" s="16">
        <f t="shared" si="14"/>
        <v>11300.30220616938</v>
      </c>
      <c r="E158" s="16">
        <f t="shared" si="18"/>
        <v>4716.789070517436</v>
      </c>
      <c r="F158" s="16">
        <f t="shared" si="19"/>
        <v>6583.513135651943</v>
      </c>
      <c r="G158" s="16">
        <f t="shared" si="16"/>
        <v>-899039.9884036958</v>
      </c>
    </row>
    <row r="159" spans="2:7" ht="14.25">
      <c r="B159" s="6">
        <f t="shared" si="15"/>
        <v>138</v>
      </c>
      <c r="C159" s="16">
        <f t="shared" si="17"/>
        <v>-899039.9884036958</v>
      </c>
      <c r="D159" s="16">
        <f t="shared" si="14"/>
        <v>11300.30220616938</v>
      </c>
      <c r="E159" s="16">
        <f t="shared" si="18"/>
        <v>4682.499939602581</v>
      </c>
      <c r="F159" s="16">
        <f t="shared" si="19"/>
        <v>6617.802266566798</v>
      </c>
      <c r="G159" s="16">
        <f t="shared" si="16"/>
        <v>-892422.186137129</v>
      </c>
    </row>
    <row r="160" spans="2:7" ht="14.25">
      <c r="B160" s="6">
        <f t="shared" si="15"/>
        <v>139</v>
      </c>
      <c r="C160" s="16">
        <f t="shared" si="17"/>
        <v>-892422.186137129</v>
      </c>
      <c r="D160" s="16">
        <f t="shared" si="14"/>
        <v>11300.30220616938</v>
      </c>
      <c r="E160" s="16">
        <f t="shared" si="18"/>
        <v>4648.032219464213</v>
      </c>
      <c r="F160" s="16">
        <f t="shared" si="19"/>
        <v>6652.269986705166</v>
      </c>
      <c r="G160" s="16">
        <f t="shared" si="16"/>
        <v>-885769.9161504238</v>
      </c>
    </row>
    <row r="161" spans="2:7" ht="14.25">
      <c r="B161" s="6">
        <f t="shared" si="15"/>
        <v>140</v>
      </c>
      <c r="C161" s="16">
        <f t="shared" si="17"/>
        <v>-885769.9161504238</v>
      </c>
      <c r="D161" s="16">
        <f t="shared" si="14"/>
        <v>11300.30220616938</v>
      </c>
      <c r="E161" s="16">
        <f t="shared" si="18"/>
        <v>4613.384979950124</v>
      </c>
      <c r="F161" s="16">
        <f t="shared" si="19"/>
        <v>6686.917226219255</v>
      </c>
      <c r="G161" s="16">
        <f t="shared" si="16"/>
        <v>-879082.9989242046</v>
      </c>
    </row>
    <row r="162" spans="2:7" ht="14.25">
      <c r="B162" s="6">
        <f t="shared" si="15"/>
        <v>141</v>
      </c>
      <c r="C162" s="16">
        <f t="shared" si="17"/>
        <v>-879082.9989242046</v>
      </c>
      <c r="D162" s="16">
        <f t="shared" si="14"/>
        <v>11300.30220616938</v>
      </c>
      <c r="E162" s="16">
        <f t="shared" si="18"/>
        <v>4578.557286063566</v>
      </c>
      <c r="F162" s="16">
        <f t="shared" si="19"/>
        <v>6721.744920105813</v>
      </c>
      <c r="G162" s="16">
        <f t="shared" si="16"/>
        <v>-872361.2540040988</v>
      </c>
    </row>
    <row r="163" spans="2:7" ht="14.25">
      <c r="B163" s="6">
        <f t="shared" si="15"/>
        <v>142</v>
      </c>
      <c r="C163" s="16">
        <f t="shared" si="17"/>
        <v>-872361.2540040988</v>
      </c>
      <c r="D163" s="16">
        <f t="shared" si="14"/>
        <v>11300.30220616938</v>
      </c>
      <c r="E163" s="16">
        <f t="shared" si="18"/>
        <v>4543.548197938015</v>
      </c>
      <c r="F163" s="16">
        <f t="shared" si="19"/>
        <v>6756.754008231364</v>
      </c>
      <c r="G163" s="16">
        <f t="shared" si="16"/>
        <v>-865604.4999958675</v>
      </c>
    </row>
    <row r="164" spans="2:7" ht="14.25">
      <c r="B164" s="6">
        <f t="shared" si="15"/>
        <v>143</v>
      </c>
      <c r="C164" s="16">
        <f t="shared" si="17"/>
        <v>-865604.4999958675</v>
      </c>
      <c r="D164" s="16">
        <f t="shared" si="14"/>
        <v>11300.30220616938</v>
      </c>
      <c r="E164" s="16">
        <f t="shared" si="18"/>
        <v>4508.35677081181</v>
      </c>
      <c r="F164" s="16">
        <f t="shared" si="19"/>
        <v>6791.945435357569</v>
      </c>
      <c r="G164" s="16">
        <f t="shared" si="16"/>
        <v>-858812.55456051</v>
      </c>
    </row>
    <row r="165" spans="2:7" ht="14.25">
      <c r="B165" s="6">
        <f t="shared" si="15"/>
        <v>144</v>
      </c>
      <c r="C165" s="16">
        <f t="shared" si="17"/>
        <v>-858812.55456051</v>
      </c>
      <c r="D165" s="16">
        <f t="shared" si="14"/>
        <v>11300.30220616938</v>
      </c>
      <c r="E165" s="16">
        <f t="shared" si="18"/>
        <v>4472.982055002656</v>
      </c>
      <c r="F165" s="16">
        <f t="shared" si="19"/>
        <v>6827.320151166723</v>
      </c>
      <c r="G165" s="16">
        <f t="shared" si="16"/>
        <v>-851985.2344093432</v>
      </c>
    </row>
    <row r="166" spans="2:7" ht="14.25">
      <c r="B166" s="6">
        <f t="shared" si="15"/>
        <v>145</v>
      </c>
      <c r="C166" s="16">
        <f t="shared" si="17"/>
        <v>-851985.2344093432</v>
      </c>
      <c r="D166" s="16">
        <f t="shared" si="14"/>
        <v>11300.30220616938</v>
      </c>
      <c r="E166" s="16">
        <f t="shared" si="18"/>
        <v>4437.423095881995</v>
      </c>
      <c r="F166" s="16">
        <f t="shared" si="19"/>
        <v>6862.879110287384</v>
      </c>
      <c r="G166" s="16">
        <f t="shared" si="16"/>
        <v>-845122.3552990558</v>
      </c>
    </row>
    <row r="167" spans="2:7" ht="14.25">
      <c r="B167" s="6">
        <f t="shared" si="15"/>
        <v>146</v>
      </c>
      <c r="C167" s="16">
        <f t="shared" si="17"/>
        <v>-845122.3552990558</v>
      </c>
      <c r="D167" s="16">
        <f t="shared" si="14"/>
        <v>11300.30220616938</v>
      </c>
      <c r="E167" s="16">
        <f t="shared" si="18"/>
        <v>4401.678933849249</v>
      </c>
      <c r="F167" s="16">
        <f t="shared" si="19"/>
        <v>6898.62327232013</v>
      </c>
      <c r="G167" s="16">
        <f t="shared" si="16"/>
        <v>-838223.7320267357</v>
      </c>
    </row>
    <row r="168" spans="2:7" ht="14.25">
      <c r="B168" s="6">
        <f t="shared" si="15"/>
        <v>147</v>
      </c>
      <c r="C168" s="16">
        <f t="shared" si="17"/>
        <v>-838223.7320267357</v>
      </c>
      <c r="D168" s="16">
        <f t="shared" si="14"/>
        <v>11300.30220616938</v>
      </c>
      <c r="E168" s="16">
        <f t="shared" si="18"/>
        <v>4365.748604305914</v>
      </c>
      <c r="F168" s="16">
        <f t="shared" si="19"/>
        <v>6934.553601863465</v>
      </c>
      <c r="G168" s="16">
        <f t="shared" si="16"/>
        <v>-831289.1784248722</v>
      </c>
    </row>
    <row r="169" spans="2:7" ht="14.25">
      <c r="B169" s="6">
        <f t="shared" si="15"/>
        <v>148</v>
      </c>
      <c r="C169" s="16">
        <f t="shared" si="17"/>
        <v>-831289.1784248722</v>
      </c>
      <c r="D169" s="16">
        <f t="shared" si="14"/>
        <v>11300.30220616938</v>
      </c>
      <c r="E169" s="16">
        <f t="shared" si="18"/>
        <v>4329.6311376295425</v>
      </c>
      <c r="F169" s="16">
        <f t="shared" si="19"/>
        <v>6970.671068539837</v>
      </c>
      <c r="G169" s="16">
        <f t="shared" si="16"/>
        <v>-824318.5073563324</v>
      </c>
    </row>
    <row r="170" spans="2:7" ht="14.25">
      <c r="B170" s="6">
        <f t="shared" si="15"/>
        <v>149</v>
      </c>
      <c r="C170" s="16">
        <f t="shared" si="17"/>
        <v>-824318.5073563324</v>
      </c>
      <c r="D170" s="16">
        <f t="shared" si="14"/>
        <v>11300.30220616938</v>
      </c>
      <c r="E170" s="16">
        <f t="shared" si="18"/>
        <v>4293.3255591475645</v>
      </c>
      <c r="F170" s="16">
        <f t="shared" si="19"/>
        <v>7006.976647021815</v>
      </c>
      <c r="G170" s="16">
        <f t="shared" si="16"/>
        <v>-817311.5307093106</v>
      </c>
    </row>
    <row r="171" spans="2:7" ht="14.25">
      <c r="B171" s="6">
        <f t="shared" si="15"/>
        <v>150</v>
      </c>
      <c r="C171" s="16">
        <f t="shared" si="17"/>
        <v>-817311.5307093106</v>
      </c>
      <c r="D171" s="16">
        <f t="shared" si="14"/>
        <v>11300.30220616938</v>
      </c>
      <c r="E171" s="16">
        <f t="shared" si="18"/>
        <v>4256.830889110992</v>
      </c>
      <c r="F171" s="16">
        <f t="shared" si="19"/>
        <v>7043.471317058387</v>
      </c>
      <c r="G171" s="16">
        <f t="shared" si="16"/>
        <v>-810268.0593922521</v>
      </c>
    </row>
    <row r="172" spans="2:7" ht="14.25">
      <c r="B172" s="6">
        <f t="shared" si="15"/>
        <v>151</v>
      </c>
      <c r="C172" s="16">
        <f t="shared" si="17"/>
        <v>-810268.0593922521</v>
      </c>
      <c r="D172" s="16">
        <f t="shared" si="14"/>
        <v>11300.30220616938</v>
      </c>
      <c r="E172" s="16">
        <f t="shared" si="18"/>
        <v>4220.14614266798</v>
      </c>
      <c r="F172" s="16">
        <f t="shared" si="19"/>
        <v>7080.156063501399</v>
      </c>
      <c r="G172" s="16">
        <f t="shared" si="16"/>
        <v>-803187.9033287507</v>
      </c>
    </row>
    <row r="173" spans="2:7" ht="14.25">
      <c r="B173" s="6">
        <f t="shared" si="15"/>
        <v>152</v>
      </c>
      <c r="C173" s="16">
        <f t="shared" si="17"/>
        <v>-803187.9033287507</v>
      </c>
      <c r="D173" s="16">
        <f t="shared" si="14"/>
        <v>11300.30220616938</v>
      </c>
      <c r="E173" s="16">
        <f t="shared" si="18"/>
        <v>4183.2703298372435</v>
      </c>
      <c r="F173" s="16">
        <f t="shared" si="19"/>
        <v>7117.031876332136</v>
      </c>
      <c r="G173" s="16">
        <f t="shared" si="16"/>
        <v>-796070.8714524186</v>
      </c>
    </row>
    <row r="174" spans="2:7" ht="14.25">
      <c r="B174" s="6">
        <f t="shared" si="15"/>
        <v>153</v>
      </c>
      <c r="C174" s="16">
        <f t="shared" si="17"/>
        <v>-796070.8714524186</v>
      </c>
      <c r="D174" s="16">
        <f t="shared" si="14"/>
        <v>11300.30220616938</v>
      </c>
      <c r="E174" s="16">
        <f t="shared" si="18"/>
        <v>4146.202455481347</v>
      </c>
      <c r="F174" s="16">
        <f t="shared" si="19"/>
        <v>7154.099750688032</v>
      </c>
      <c r="G174" s="16">
        <f t="shared" si="16"/>
        <v>-788916.7717017306</v>
      </c>
    </row>
    <row r="175" spans="2:7" ht="14.25">
      <c r="B175" s="6">
        <f t="shared" si="15"/>
        <v>154</v>
      </c>
      <c r="C175" s="16">
        <f t="shared" si="17"/>
        <v>-788916.7717017306</v>
      </c>
      <c r="D175" s="16">
        <f t="shared" si="14"/>
        <v>11300.30220616938</v>
      </c>
      <c r="E175" s="16">
        <f t="shared" si="18"/>
        <v>4108.941519279846</v>
      </c>
      <c r="F175" s="16">
        <f t="shared" si="19"/>
        <v>7191.360686889533</v>
      </c>
      <c r="G175" s="16">
        <f t="shared" si="16"/>
        <v>-781725.411014841</v>
      </c>
    </row>
    <row r="176" spans="2:7" ht="14.25">
      <c r="B176" s="6">
        <f t="shared" si="15"/>
        <v>155</v>
      </c>
      <c r="C176" s="16">
        <f t="shared" si="17"/>
        <v>-781725.411014841</v>
      </c>
      <c r="D176" s="16">
        <f t="shared" si="14"/>
        <v>11300.30220616938</v>
      </c>
      <c r="E176" s="16">
        <f t="shared" si="18"/>
        <v>4071.486515702297</v>
      </c>
      <c r="F176" s="16">
        <f t="shared" si="19"/>
        <v>7228.815690467082</v>
      </c>
      <c r="G176" s="16">
        <f t="shared" si="16"/>
        <v>-774496.5953243739</v>
      </c>
    </row>
    <row r="177" spans="2:7" ht="14.25">
      <c r="B177" s="6">
        <f t="shared" si="15"/>
        <v>156</v>
      </c>
      <c r="C177" s="16">
        <f t="shared" si="17"/>
        <v>-774496.5953243739</v>
      </c>
      <c r="D177" s="16">
        <f t="shared" si="14"/>
        <v>11300.30220616938</v>
      </c>
      <c r="E177" s="16">
        <f t="shared" si="18"/>
        <v>4033.836433981114</v>
      </c>
      <c r="F177" s="16">
        <f t="shared" si="19"/>
        <v>7266.465772188265</v>
      </c>
      <c r="G177" s="16">
        <f t="shared" si="16"/>
        <v>-767230.1295521857</v>
      </c>
    </row>
    <row r="178" spans="2:7" ht="14.25">
      <c r="B178" s="6">
        <f t="shared" si="15"/>
        <v>157</v>
      </c>
      <c r="C178" s="16">
        <f t="shared" si="17"/>
        <v>-767230.1295521857</v>
      </c>
      <c r="D178" s="16">
        <f t="shared" si="14"/>
        <v>11300.30220616938</v>
      </c>
      <c r="E178" s="16">
        <f t="shared" si="18"/>
        <v>3995.9902580843</v>
      </c>
      <c r="F178" s="16">
        <f t="shared" si="19"/>
        <v>7304.311948085079</v>
      </c>
      <c r="G178" s="16">
        <f t="shared" si="16"/>
        <v>-759925.8176041006</v>
      </c>
    </row>
    <row r="179" spans="2:7" ht="14.25">
      <c r="B179" s="6">
        <f t="shared" si="15"/>
        <v>158</v>
      </c>
      <c r="C179" s="16">
        <f t="shared" si="17"/>
        <v>-759925.8176041006</v>
      </c>
      <c r="D179" s="16">
        <f t="shared" si="14"/>
        <v>11300.30220616938</v>
      </c>
      <c r="E179" s="16">
        <f t="shared" si="18"/>
        <v>3957.9469666880236</v>
      </c>
      <c r="F179" s="16">
        <f t="shared" si="19"/>
        <v>7342.355239481356</v>
      </c>
      <c r="G179" s="16">
        <f t="shared" si="16"/>
        <v>-752583.4623646192</v>
      </c>
    </row>
    <row r="180" spans="2:7" ht="14.25">
      <c r="B180" s="6">
        <f t="shared" si="15"/>
        <v>159</v>
      </c>
      <c r="C180" s="16">
        <f t="shared" si="17"/>
        <v>-752583.4623646192</v>
      </c>
      <c r="D180" s="16">
        <f t="shared" si="14"/>
        <v>11300.30220616938</v>
      </c>
      <c r="E180" s="16">
        <f t="shared" si="18"/>
        <v>3919.7055331490583</v>
      </c>
      <c r="F180" s="16">
        <f t="shared" si="19"/>
        <v>7380.596673020321</v>
      </c>
      <c r="G180" s="16">
        <f t="shared" si="16"/>
        <v>-745202.865691599</v>
      </c>
    </row>
    <row r="181" spans="2:7" ht="14.25">
      <c r="B181" s="6">
        <f t="shared" si="15"/>
        <v>160</v>
      </c>
      <c r="C181" s="16">
        <f t="shared" si="17"/>
        <v>-745202.865691599</v>
      </c>
      <c r="D181" s="16">
        <f t="shared" si="14"/>
        <v>11300.30220616938</v>
      </c>
      <c r="E181" s="16">
        <f t="shared" si="18"/>
        <v>3881.2649254770777</v>
      </c>
      <c r="F181" s="16">
        <f t="shared" si="19"/>
        <v>7419.0372806923015</v>
      </c>
      <c r="G181" s="16">
        <f t="shared" si="16"/>
        <v>-737783.8284109067</v>
      </c>
    </row>
    <row r="182" spans="2:7" ht="14.25">
      <c r="B182" s="6">
        <f t="shared" si="15"/>
        <v>161</v>
      </c>
      <c r="C182" s="16">
        <f t="shared" si="17"/>
        <v>-737783.8284109067</v>
      </c>
      <c r="D182" s="16">
        <f t="shared" si="14"/>
        <v>11300.30220616938</v>
      </c>
      <c r="E182" s="16">
        <f t="shared" si="18"/>
        <v>3842.6241063068055</v>
      </c>
      <c r="F182" s="16">
        <f t="shared" si="19"/>
        <v>7457.678099862574</v>
      </c>
      <c r="G182" s="16">
        <f aca="true" t="shared" si="20" ref="G182:G213">C182+F182</f>
        <v>-730326.1503110442</v>
      </c>
    </row>
    <row r="183" spans="2:7" ht="14.25">
      <c r="B183" s="6">
        <f t="shared" si="15"/>
        <v>162</v>
      </c>
      <c r="C183" s="16">
        <f t="shared" si="17"/>
        <v>-730326.1503110442</v>
      </c>
      <c r="D183" s="16">
        <f t="shared" si="14"/>
        <v>11300.30220616938</v>
      </c>
      <c r="E183" s="16">
        <f t="shared" si="18"/>
        <v>3803.782032870022</v>
      </c>
      <c r="F183" s="16">
        <f t="shared" si="19"/>
        <v>7496.520173299357</v>
      </c>
      <c r="G183" s="16">
        <f t="shared" si="20"/>
        <v>-722829.6301377448</v>
      </c>
    </row>
    <row r="184" spans="2:7" ht="14.25">
      <c r="B184" s="6">
        <f t="shared" si="15"/>
        <v>163</v>
      </c>
      <c r="C184" s="16">
        <f t="shared" si="17"/>
        <v>-722829.6301377448</v>
      </c>
      <c r="D184" s="16">
        <f t="shared" si="14"/>
        <v>11300.30220616938</v>
      </c>
      <c r="E184" s="16">
        <f t="shared" si="18"/>
        <v>3764.7376569674207</v>
      </c>
      <c r="F184" s="16">
        <f t="shared" si="19"/>
        <v>7535.5645492019585</v>
      </c>
      <c r="G184" s="16">
        <f t="shared" si="20"/>
        <v>-715294.0655885428</v>
      </c>
    </row>
    <row r="185" spans="2:7" ht="14.25">
      <c r="B185" s="6">
        <f t="shared" si="15"/>
        <v>164</v>
      </c>
      <c r="C185" s="16">
        <f t="shared" si="17"/>
        <v>-715294.0655885428</v>
      </c>
      <c r="D185" s="16">
        <f t="shared" si="14"/>
        <v>11300.30220616938</v>
      </c>
      <c r="E185" s="16">
        <f t="shared" si="18"/>
        <v>3725.489924940327</v>
      </c>
      <c r="F185" s="16">
        <f t="shared" si="19"/>
        <v>7574.812281229052</v>
      </c>
      <c r="G185" s="16">
        <f t="shared" si="20"/>
        <v>-707719.2533073138</v>
      </c>
    </row>
    <row r="186" spans="2:7" ht="14.25">
      <c r="B186" s="6">
        <f t="shared" si="15"/>
        <v>165</v>
      </c>
      <c r="C186" s="16">
        <f t="shared" si="17"/>
        <v>-707719.2533073138</v>
      </c>
      <c r="D186" s="16">
        <f aca="true" t="shared" si="21" ref="D186:D249">IF($B186&lt;=$H$17*Periods_per_Year,PMT(MAX($F$15,MAX($F$12,$F$15)),$K$17,-$E$10,0,0),PMT(MAX($F$15,MAX($F$12,$F$15)),$K$18,$G$57,0,0))</f>
        <v>11300.30220616938</v>
      </c>
      <c r="E186" s="16">
        <f t="shared" si="18"/>
        <v>3686.0377776422592</v>
      </c>
      <c r="F186" s="16">
        <f t="shared" si="19"/>
        <v>7614.26442852712</v>
      </c>
      <c r="G186" s="16">
        <f t="shared" si="20"/>
        <v>-700104.9888787867</v>
      </c>
    </row>
    <row r="187" spans="2:7" ht="14.25">
      <c r="B187" s="6">
        <f t="shared" si="15"/>
        <v>166</v>
      </c>
      <c r="C187" s="16">
        <f t="shared" si="17"/>
        <v>-700104.9888787867</v>
      </c>
      <c r="D187" s="16">
        <f t="shared" si="21"/>
        <v>11300.30220616938</v>
      </c>
      <c r="E187" s="16">
        <f t="shared" si="18"/>
        <v>3646.380150410347</v>
      </c>
      <c r="F187" s="16">
        <f t="shared" si="19"/>
        <v>7653.922055759032</v>
      </c>
      <c r="G187" s="16">
        <f t="shared" si="20"/>
        <v>-692451.0668230277</v>
      </c>
    </row>
    <row r="188" spans="2:7" ht="14.25">
      <c r="B188" s="6">
        <f t="shared" si="15"/>
        <v>167</v>
      </c>
      <c r="C188" s="16">
        <f t="shared" si="17"/>
        <v>-692451.0668230277</v>
      </c>
      <c r="D188" s="16">
        <f t="shared" si="21"/>
        <v>11300.30220616938</v>
      </c>
      <c r="E188" s="16">
        <f t="shared" si="18"/>
        <v>3606.515973036602</v>
      </c>
      <c r="F188" s="16">
        <f t="shared" si="19"/>
        <v>7693.786233132777</v>
      </c>
      <c r="G188" s="16">
        <f t="shared" si="20"/>
        <v>-684757.2805898949</v>
      </c>
    </row>
    <row r="189" spans="2:7" ht="14.25">
      <c r="B189" s="6">
        <f t="shared" si="15"/>
        <v>168</v>
      </c>
      <c r="C189" s="16">
        <f t="shared" si="17"/>
        <v>-684757.2805898949</v>
      </c>
      <c r="D189" s="16">
        <f t="shared" si="21"/>
        <v>11300.30220616938</v>
      </c>
      <c r="E189" s="16">
        <f t="shared" si="18"/>
        <v>3566.4441697390357</v>
      </c>
      <c r="F189" s="16">
        <f t="shared" si="19"/>
        <v>7733.858036430343</v>
      </c>
      <c r="G189" s="16">
        <f t="shared" si="20"/>
        <v>-677023.4225534645</v>
      </c>
    </row>
    <row r="190" spans="2:7" ht="14.25">
      <c r="B190" s="6">
        <f t="shared" si="15"/>
        <v>169</v>
      </c>
      <c r="C190" s="16">
        <f t="shared" si="17"/>
        <v>-677023.4225534645</v>
      </c>
      <c r="D190" s="16">
        <f t="shared" si="21"/>
        <v>11300.30220616938</v>
      </c>
      <c r="E190" s="16">
        <f t="shared" si="18"/>
        <v>3526.163659132628</v>
      </c>
      <c r="F190" s="16">
        <f t="shared" si="19"/>
        <v>7774.138547036751</v>
      </c>
      <c r="G190" s="16">
        <f t="shared" si="20"/>
        <v>-669249.2840064277</v>
      </c>
    </row>
    <row r="191" spans="2:7" ht="14.25">
      <c r="B191" s="6">
        <f t="shared" si="15"/>
        <v>170</v>
      </c>
      <c r="C191" s="16">
        <f t="shared" si="17"/>
        <v>-669249.2840064277</v>
      </c>
      <c r="D191" s="16">
        <f t="shared" si="21"/>
        <v>11300.30220616938</v>
      </c>
      <c r="E191" s="16">
        <f t="shared" si="18"/>
        <v>3485.6733542001443</v>
      </c>
      <c r="F191" s="16">
        <f t="shared" si="19"/>
        <v>7814.628851969235</v>
      </c>
      <c r="G191" s="16">
        <f t="shared" si="20"/>
        <v>-661434.6551544585</v>
      </c>
    </row>
    <row r="192" spans="2:7" ht="14.25">
      <c r="B192" s="6">
        <f t="shared" si="15"/>
        <v>171</v>
      </c>
      <c r="C192" s="16">
        <f t="shared" si="17"/>
        <v>-661434.6551544585</v>
      </c>
      <c r="D192" s="16">
        <f t="shared" si="21"/>
        <v>11300.30220616938</v>
      </c>
      <c r="E192" s="16">
        <f t="shared" si="18"/>
        <v>3444.9721622628044</v>
      </c>
      <c r="F192" s="16">
        <f t="shared" si="19"/>
        <v>7855.330043906575</v>
      </c>
      <c r="G192" s="16">
        <f t="shared" si="20"/>
        <v>-653579.3251105519</v>
      </c>
    </row>
    <row r="193" spans="2:7" ht="14.25">
      <c r="B193" s="6">
        <f t="shared" si="15"/>
        <v>172</v>
      </c>
      <c r="C193" s="16">
        <f t="shared" si="17"/>
        <v>-653579.3251105519</v>
      </c>
      <c r="D193" s="16">
        <f t="shared" si="21"/>
        <v>11300.30220616938</v>
      </c>
      <c r="E193" s="16">
        <f t="shared" si="18"/>
        <v>3404.058984950791</v>
      </c>
      <c r="F193" s="16">
        <f t="shared" si="19"/>
        <v>7896.243221218589</v>
      </c>
      <c r="G193" s="16">
        <f t="shared" si="20"/>
        <v>-645683.0818893333</v>
      </c>
    </row>
    <row r="194" spans="2:7" ht="14.25">
      <c r="B194" s="6">
        <f t="shared" si="15"/>
        <v>173</v>
      </c>
      <c r="C194" s="16">
        <f t="shared" si="17"/>
        <v>-645683.0818893333</v>
      </c>
      <c r="D194" s="16">
        <f t="shared" si="21"/>
        <v>11300.30220616938</v>
      </c>
      <c r="E194" s="16">
        <f t="shared" si="18"/>
        <v>3362.9327181736107</v>
      </c>
      <c r="F194" s="16">
        <f t="shared" si="19"/>
        <v>7937.369487995768</v>
      </c>
      <c r="G194" s="16">
        <f t="shared" si="20"/>
        <v>-637745.7124013376</v>
      </c>
    </row>
    <row r="195" spans="2:7" ht="14.25">
      <c r="B195" s="6">
        <f t="shared" si="15"/>
        <v>174</v>
      </c>
      <c r="C195" s="16">
        <f t="shared" si="17"/>
        <v>-637745.7124013376</v>
      </c>
      <c r="D195" s="16">
        <f t="shared" si="21"/>
        <v>11300.30220616938</v>
      </c>
      <c r="E195" s="16">
        <f t="shared" si="18"/>
        <v>3321.5922520902996</v>
      </c>
      <c r="F195" s="16">
        <f t="shared" si="19"/>
        <v>7978.70995407908</v>
      </c>
      <c r="G195" s="16">
        <f t="shared" si="20"/>
        <v>-629767.0024472584</v>
      </c>
    </row>
    <row r="196" spans="2:7" ht="14.25">
      <c r="B196" s="6">
        <f t="shared" si="15"/>
        <v>175</v>
      </c>
      <c r="C196" s="16">
        <f t="shared" si="17"/>
        <v>-629767.0024472584</v>
      </c>
      <c r="D196" s="16">
        <f t="shared" si="21"/>
        <v>11300.30220616938</v>
      </c>
      <c r="E196" s="16">
        <f t="shared" si="18"/>
        <v>3280.036471079471</v>
      </c>
      <c r="F196" s="16">
        <f t="shared" si="19"/>
        <v>8020.265735089908</v>
      </c>
      <c r="G196" s="16">
        <f t="shared" si="20"/>
        <v>-621746.7367121686</v>
      </c>
    </row>
    <row r="197" spans="2:7" ht="14.25">
      <c r="B197" s="6">
        <f t="shared" si="15"/>
        <v>176</v>
      </c>
      <c r="C197" s="16">
        <f t="shared" si="17"/>
        <v>-621746.7367121686</v>
      </c>
      <c r="D197" s="16">
        <f t="shared" si="21"/>
        <v>11300.30220616938</v>
      </c>
      <c r="E197" s="16">
        <f t="shared" si="18"/>
        <v>3238.264253709211</v>
      </c>
      <c r="F197" s="16">
        <f t="shared" si="19"/>
        <v>8062.0379524601685</v>
      </c>
      <c r="G197" s="16">
        <f t="shared" si="20"/>
        <v>-613684.6987597084</v>
      </c>
    </row>
    <row r="198" spans="2:7" ht="14.25">
      <c r="B198" s="6">
        <f t="shared" si="15"/>
        <v>177</v>
      </c>
      <c r="C198" s="16">
        <f t="shared" si="17"/>
        <v>-613684.6987597084</v>
      </c>
      <c r="D198" s="16">
        <f t="shared" si="21"/>
        <v>11300.30220616938</v>
      </c>
      <c r="E198" s="16">
        <f t="shared" si="18"/>
        <v>3196.274472706815</v>
      </c>
      <c r="F198" s="16">
        <f t="shared" si="19"/>
        <v>8104.027733462564</v>
      </c>
      <c r="G198" s="16">
        <f t="shared" si="20"/>
        <v>-605580.6710262459</v>
      </c>
    </row>
    <row r="199" spans="2:7" ht="14.25">
      <c r="B199" s="6">
        <f t="shared" si="15"/>
        <v>178</v>
      </c>
      <c r="C199" s="16">
        <f t="shared" si="17"/>
        <v>-605580.6710262459</v>
      </c>
      <c r="D199" s="16">
        <f t="shared" si="21"/>
        <v>11300.30220616938</v>
      </c>
      <c r="E199" s="16">
        <f t="shared" si="18"/>
        <v>3154.065994928364</v>
      </c>
      <c r="F199" s="16">
        <f t="shared" si="19"/>
        <v>8146.236211241016</v>
      </c>
      <c r="G199" s="16">
        <f t="shared" si="20"/>
        <v>-597434.4348150049</v>
      </c>
    </row>
    <row r="200" spans="2:7" ht="14.25">
      <c r="B200" s="6">
        <f t="shared" si="15"/>
        <v>179</v>
      </c>
      <c r="C200" s="16">
        <f t="shared" si="17"/>
        <v>-597434.4348150049</v>
      </c>
      <c r="D200" s="16">
        <f t="shared" si="21"/>
        <v>11300.30220616938</v>
      </c>
      <c r="E200" s="16">
        <f t="shared" si="18"/>
        <v>3111.6376813281504</v>
      </c>
      <c r="F200" s="16">
        <f t="shared" si="19"/>
        <v>8188.664524841229</v>
      </c>
      <c r="G200" s="16">
        <f t="shared" si="20"/>
        <v>-589245.7702901637</v>
      </c>
    </row>
    <row r="201" spans="2:7" ht="14.25">
      <c r="B201" s="6">
        <f t="shared" si="15"/>
        <v>180</v>
      </c>
      <c r="C201" s="16">
        <f t="shared" si="17"/>
        <v>-589245.7702901637</v>
      </c>
      <c r="D201" s="16">
        <f t="shared" si="21"/>
        <v>11300.30220616938</v>
      </c>
      <c r="E201" s="16">
        <f t="shared" si="18"/>
        <v>3068.9883869279356</v>
      </c>
      <c r="F201" s="16">
        <f t="shared" si="19"/>
        <v>8231.313819241444</v>
      </c>
      <c r="G201" s="16">
        <f t="shared" si="20"/>
        <v>-581014.4564709222</v>
      </c>
    </row>
    <row r="202" spans="2:7" ht="14.25">
      <c r="B202" s="6">
        <f t="shared" si="15"/>
        <v>181</v>
      </c>
      <c r="C202" s="16">
        <f t="shared" si="17"/>
        <v>-581014.4564709222</v>
      </c>
      <c r="D202" s="16">
        <f t="shared" si="21"/>
        <v>11300.30220616938</v>
      </c>
      <c r="E202" s="16">
        <f t="shared" si="18"/>
        <v>3026.116960786053</v>
      </c>
      <c r="F202" s="16">
        <f t="shared" si="19"/>
        <v>8274.185245383327</v>
      </c>
      <c r="G202" s="16">
        <f t="shared" si="20"/>
        <v>-572740.2712255389</v>
      </c>
    </row>
    <row r="203" spans="2:7" ht="14.25">
      <c r="B203" s="6">
        <f t="shared" si="15"/>
        <v>182</v>
      </c>
      <c r="C203" s="16">
        <f t="shared" si="17"/>
        <v>-572740.2712255389</v>
      </c>
      <c r="D203" s="16">
        <f t="shared" si="21"/>
        <v>11300.30220616938</v>
      </c>
      <c r="E203" s="16">
        <f t="shared" si="18"/>
        <v>2983.0222459663482</v>
      </c>
      <c r="F203" s="16">
        <f t="shared" si="19"/>
        <v>8317.279960203032</v>
      </c>
      <c r="G203" s="16">
        <f t="shared" si="20"/>
        <v>-564422.9912653359</v>
      </c>
    </row>
    <row r="204" spans="2:7" ht="14.25">
      <c r="B204" s="6">
        <f t="shared" si="15"/>
        <v>183</v>
      </c>
      <c r="C204" s="16">
        <f t="shared" si="17"/>
        <v>-564422.9912653359</v>
      </c>
      <c r="D204" s="16">
        <f t="shared" si="21"/>
        <v>11300.30220616938</v>
      </c>
      <c r="E204" s="16">
        <f t="shared" si="18"/>
        <v>2939.7030795069577</v>
      </c>
      <c r="F204" s="16">
        <f t="shared" si="19"/>
        <v>8360.599126662422</v>
      </c>
      <c r="G204" s="16">
        <f t="shared" si="20"/>
        <v>-556062.3921386735</v>
      </c>
    </row>
    <row r="205" spans="2:7" ht="14.25">
      <c r="B205" s="6">
        <f t="shared" si="15"/>
        <v>184</v>
      </c>
      <c r="C205" s="16">
        <f t="shared" si="17"/>
        <v>-556062.3921386735</v>
      </c>
      <c r="D205" s="16">
        <f t="shared" si="21"/>
        <v>11300.30220616938</v>
      </c>
      <c r="E205" s="16">
        <f t="shared" si="18"/>
        <v>2896.158292388924</v>
      </c>
      <c r="F205" s="16">
        <f t="shared" si="19"/>
        <v>8404.143913780455</v>
      </c>
      <c r="G205" s="16">
        <f t="shared" si="20"/>
        <v>-547658.248224893</v>
      </c>
    </row>
    <row r="206" spans="2:7" ht="14.25">
      <c r="B206" s="6">
        <f t="shared" si="15"/>
        <v>185</v>
      </c>
      <c r="C206" s="16">
        <f t="shared" si="17"/>
        <v>-547658.248224893</v>
      </c>
      <c r="D206" s="16">
        <f t="shared" si="21"/>
        <v>11300.30220616938</v>
      </c>
      <c r="E206" s="16">
        <f t="shared" si="18"/>
        <v>2852.3867095046508</v>
      </c>
      <c r="F206" s="16">
        <f t="shared" si="19"/>
        <v>8447.91549666473</v>
      </c>
      <c r="G206" s="16">
        <f t="shared" si="20"/>
        <v>-539210.3327282283</v>
      </c>
    </row>
    <row r="207" spans="2:7" ht="14.25">
      <c r="B207" s="6">
        <f t="shared" si="15"/>
        <v>186</v>
      </c>
      <c r="C207" s="16">
        <f t="shared" si="17"/>
        <v>-539210.3327282283</v>
      </c>
      <c r="D207" s="16">
        <f t="shared" si="21"/>
        <v>11300.30220616938</v>
      </c>
      <c r="E207" s="16">
        <f t="shared" si="18"/>
        <v>2808.387149626189</v>
      </c>
      <c r="F207" s="16">
        <f t="shared" si="19"/>
        <v>8491.91505654319</v>
      </c>
      <c r="G207" s="16">
        <f t="shared" si="20"/>
        <v>-530718.4176716851</v>
      </c>
    </row>
    <row r="208" spans="2:7" ht="14.25">
      <c r="B208" s="6">
        <f t="shared" si="15"/>
        <v>187</v>
      </c>
      <c r="C208" s="16">
        <f t="shared" si="17"/>
        <v>-530718.4176716851</v>
      </c>
      <c r="D208" s="16">
        <f t="shared" si="21"/>
        <v>11300.30220616938</v>
      </c>
      <c r="E208" s="16">
        <f t="shared" si="18"/>
        <v>2764.15842537336</v>
      </c>
      <c r="F208" s="16">
        <f t="shared" si="19"/>
        <v>8536.14378079602</v>
      </c>
      <c r="G208" s="16">
        <f t="shared" si="20"/>
        <v>-522182.2738908891</v>
      </c>
    </row>
    <row r="209" spans="2:7" ht="14.25">
      <c r="B209" s="6">
        <f t="shared" si="15"/>
        <v>188</v>
      </c>
      <c r="C209" s="16">
        <f t="shared" si="17"/>
        <v>-522182.2738908891</v>
      </c>
      <c r="D209" s="16">
        <f t="shared" si="21"/>
        <v>11300.30220616938</v>
      </c>
      <c r="E209" s="16">
        <f t="shared" si="18"/>
        <v>2719.6993431817136</v>
      </c>
      <c r="F209" s="16">
        <f t="shared" si="19"/>
        <v>8580.602862987666</v>
      </c>
      <c r="G209" s="16">
        <f t="shared" si="20"/>
        <v>-513601.6710279014</v>
      </c>
    </row>
    <row r="210" spans="2:7" ht="14.25">
      <c r="B210" s="6">
        <f t="shared" si="15"/>
        <v>189</v>
      </c>
      <c r="C210" s="16">
        <f t="shared" si="17"/>
        <v>-513601.6710279014</v>
      </c>
      <c r="D210" s="16">
        <f t="shared" si="21"/>
        <v>11300.30220616938</v>
      </c>
      <c r="E210" s="16">
        <f t="shared" si="18"/>
        <v>2675.0087032703195</v>
      </c>
      <c r="F210" s="16">
        <f t="shared" si="19"/>
        <v>8625.29350289906</v>
      </c>
      <c r="G210" s="16">
        <f t="shared" si="20"/>
        <v>-504976.37752500235</v>
      </c>
    </row>
    <row r="211" spans="2:7" ht="14.25">
      <c r="B211" s="6">
        <f t="shared" si="15"/>
        <v>190</v>
      </c>
      <c r="C211" s="16">
        <f t="shared" si="17"/>
        <v>-504976.37752500235</v>
      </c>
      <c r="D211" s="16">
        <f t="shared" si="21"/>
        <v>11300.30220616938</v>
      </c>
      <c r="E211" s="16">
        <f t="shared" si="18"/>
        <v>2630.085299609387</v>
      </c>
      <c r="F211" s="16">
        <f t="shared" si="19"/>
        <v>8670.216906559992</v>
      </c>
      <c r="G211" s="16">
        <f t="shared" si="20"/>
        <v>-496306.16061844234</v>
      </c>
    </row>
    <row r="212" spans="2:7" ht="14.25">
      <c r="B212" s="6">
        <f t="shared" si="15"/>
        <v>191</v>
      </c>
      <c r="C212" s="16">
        <f t="shared" si="17"/>
        <v>-496306.16061844234</v>
      </c>
      <c r="D212" s="16">
        <f t="shared" si="21"/>
        <v>11300.30220616938</v>
      </c>
      <c r="E212" s="16">
        <f t="shared" si="18"/>
        <v>2584.9279198877202</v>
      </c>
      <c r="F212" s="16">
        <f t="shared" si="19"/>
        <v>8715.374286281658</v>
      </c>
      <c r="G212" s="16">
        <f t="shared" si="20"/>
        <v>-487590.7863321607</v>
      </c>
    </row>
    <row r="213" spans="2:7" ht="14.25">
      <c r="B213" s="6">
        <f t="shared" si="15"/>
        <v>192</v>
      </c>
      <c r="C213" s="16">
        <f t="shared" si="17"/>
        <v>-487590.7863321607</v>
      </c>
      <c r="D213" s="16">
        <f t="shared" si="21"/>
        <v>11300.30220616938</v>
      </c>
      <c r="E213" s="16">
        <f t="shared" si="18"/>
        <v>2539.5353454800033</v>
      </c>
      <c r="F213" s="16">
        <f t="shared" si="19"/>
        <v>8760.766860689375</v>
      </c>
      <c r="G213" s="16">
        <f t="shared" si="20"/>
        <v>-478830.0194714713</v>
      </c>
    </row>
    <row r="214" spans="2:7" ht="14.25">
      <c r="B214" s="6">
        <f aca="true" t="shared" si="22" ref="B214:B261">IF($B213&lt;$E$17*Periods_per_Year,$B213+1,"")</f>
        <v>193</v>
      </c>
      <c r="C214" s="16">
        <f t="shared" si="17"/>
        <v>-478830.0194714713</v>
      </c>
      <c r="D214" s="16">
        <f t="shared" si="21"/>
        <v>11300.30220616938</v>
      </c>
      <c r="E214" s="16">
        <f t="shared" si="18"/>
        <v>2493.906351413913</v>
      </c>
      <c r="F214" s="16">
        <f t="shared" si="19"/>
        <v>8806.395854755467</v>
      </c>
      <c r="G214" s="16">
        <f>C214+F214</f>
        <v>-470023.62361671583</v>
      </c>
    </row>
    <row r="215" spans="2:7" ht="14.25">
      <c r="B215" s="6">
        <f t="shared" si="22"/>
        <v>194</v>
      </c>
      <c r="C215" s="16">
        <f aca="true" t="shared" si="23" ref="C215:C261">G214</f>
        <v>-470023.62361671583</v>
      </c>
      <c r="D215" s="16">
        <f t="shared" si="21"/>
        <v>11300.30220616938</v>
      </c>
      <c r="E215" s="16">
        <f aca="true" t="shared" si="24" ref="E215:E261">-$C215*MAX($F$15,MAX($F$12,$F$15))</f>
        <v>2448.0397063370615</v>
      </c>
      <c r="F215" s="16">
        <f aca="true" t="shared" si="25" ref="F215:F261">D215-E215</f>
        <v>8852.262499832317</v>
      </c>
      <c r="G215" s="16">
        <f aca="true" t="shared" si="26" ref="G215:G261">C215+F215</f>
        <v>-461171.3611168835</v>
      </c>
    </row>
    <row r="216" spans="2:7" ht="14.25">
      <c r="B216" s="6">
        <f t="shared" si="22"/>
        <v>195</v>
      </c>
      <c r="C216" s="16">
        <f t="shared" si="23"/>
        <v>-461171.3611168835</v>
      </c>
      <c r="D216" s="16">
        <f t="shared" si="21"/>
        <v>11300.30220616938</v>
      </c>
      <c r="E216" s="16">
        <f t="shared" si="24"/>
        <v>2401.934172483768</v>
      </c>
      <c r="F216" s="16">
        <f t="shared" si="25"/>
        <v>8898.36803368561</v>
      </c>
      <c r="G216" s="16">
        <f t="shared" si="26"/>
        <v>-452272.9930831979</v>
      </c>
    </row>
    <row r="217" spans="2:7" ht="14.25">
      <c r="B217" s="6">
        <f t="shared" si="22"/>
        <v>196</v>
      </c>
      <c r="C217" s="16">
        <f t="shared" si="23"/>
        <v>-452272.9930831979</v>
      </c>
      <c r="D217" s="16">
        <f t="shared" si="21"/>
        <v>11300.30220616938</v>
      </c>
      <c r="E217" s="16">
        <f t="shared" si="24"/>
        <v>2355.5885056416555</v>
      </c>
      <c r="F217" s="16">
        <f t="shared" si="25"/>
        <v>8944.713700527724</v>
      </c>
      <c r="G217" s="16">
        <f t="shared" si="26"/>
        <v>-443328.2793826702</v>
      </c>
    </row>
    <row r="218" spans="2:7" ht="14.25">
      <c r="B218" s="6">
        <f t="shared" si="22"/>
        <v>197</v>
      </c>
      <c r="C218" s="16">
        <f t="shared" si="23"/>
        <v>-443328.2793826702</v>
      </c>
      <c r="D218" s="16">
        <f t="shared" si="21"/>
        <v>11300.30220616938</v>
      </c>
      <c r="E218" s="16">
        <f t="shared" si="24"/>
        <v>2309.001455118074</v>
      </c>
      <c r="F218" s="16">
        <f t="shared" si="25"/>
        <v>8991.300751051305</v>
      </c>
      <c r="G218" s="16">
        <f t="shared" si="26"/>
        <v>-434336.9786316189</v>
      </c>
    </row>
    <row r="219" spans="2:7" ht="14.25">
      <c r="B219" s="6">
        <f t="shared" si="22"/>
        <v>198</v>
      </c>
      <c r="C219" s="16">
        <f t="shared" si="23"/>
        <v>-434336.9786316189</v>
      </c>
      <c r="D219" s="16">
        <f t="shared" si="21"/>
        <v>11300.30220616938</v>
      </c>
      <c r="E219" s="16">
        <f t="shared" si="24"/>
        <v>2262.1717637063484</v>
      </c>
      <c r="F219" s="16">
        <f t="shared" si="25"/>
        <v>9038.13044246303</v>
      </c>
      <c r="G219" s="16">
        <f t="shared" si="26"/>
        <v>-425298.84818915586</v>
      </c>
    </row>
    <row r="220" spans="2:7" ht="14.25">
      <c r="B220" s="6">
        <f t="shared" si="22"/>
        <v>199</v>
      </c>
      <c r="C220" s="16">
        <f t="shared" si="23"/>
        <v>-425298.84818915586</v>
      </c>
      <c r="D220" s="16">
        <f t="shared" si="21"/>
        <v>11300.30220616938</v>
      </c>
      <c r="E220" s="16">
        <f t="shared" si="24"/>
        <v>2215.098167651853</v>
      </c>
      <c r="F220" s="16">
        <f t="shared" si="25"/>
        <v>9085.204038517526</v>
      </c>
      <c r="G220" s="16">
        <f t="shared" si="26"/>
        <v>-416213.6441506383</v>
      </c>
    </row>
    <row r="221" spans="2:7" ht="14.25">
      <c r="B221" s="6">
        <f t="shared" si="22"/>
        <v>200</v>
      </c>
      <c r="C221" s="16">
        <f t="shared" si="23"/>
        <v>-416213.6441506383</v>
      </c>
      <c r="D221" s="16">
        <f t="shared" si="21"/>
        <v>11300.30220616938</v>
      </c>
      <c r="E221" s="16">
        <f t="shared" si="24"/>
        <v>2167.779396617908</v>
      </c>
      <c r="F221" s="16">
        <f t="shared" si="25"/>
        <v>9132.522809551472</v>
      </c>
      <c r="G221" s="16">
        <f t="shared" si="26"/>
        <v>-407081.12134108687</v>
      </c>
    </row>
    <row r="222" spans="2:7" ht="14.25">
      <c r="B222" s="6">
        <f t="shared" si="22"/>
        <v>201</v>
      </c>
      <c r="C222" s="16">
        <f t="shared" si="23"/>
        <v>-407081.12134108687</v>
      </c>
      <c r="D222" s="16">
        <f t="shared" si="21"/>
        <v>11300.30220616938</v>
      </c>
      <c r="E222" s="16">
        <f t="shared" si="24"/>
        <v>2120.214173651494</v>
      </c>
      <c r="F222" s="16">
        <f t="shared" si="25"/>
        <v>9180.088032517884</v>
      </c>
      <c r="G222" s="16">
        <f t="shared" si="26"/>
        <v>-397901.033308569</v>
      </c>
    </row>
    <row r="223" spans="2:7" ht="14.25">
      <c r="B223" s="6">
        <f t="shared" si="22"/>
        <v>202</v>
      </c>
      <c r="C223" s="16">
        <f t="shared" si="23"/>
        <v>-397901.033308569</v>
      </c>
      <c r="D223" s="16">
        <f t="shared" si="21"/>
        <v>11300.30220616938</v>
      </c>
      <c r="E223" s="16">
        <f t="shared" si="24"/>
        <v>2072.401215148797</v>
      </c>
      <c r="F223" s="16">
        <f t="shared" si="25"/>
        <v>9227.900991020582</v>
      </c>
      <c r="G223" s="16">
        <f t="shared" si="26"/>
        <v>-388673.1323175484</v>
      </c>
    </row>
    <row r="224" spans="2:7" ht="14.25">
      <c r="B224" s="6">
        <f t="shared" si="22"/>
        <v>203</v>
      </c>
      <c r="C224" s="16">
        <f t="shared" si="23"/>
        <v>-388673.1323175484</v>
      </c>
      <c r="D224" s="16">
        <f t="shared" si="21"/>
        <v>11300.30220616938</v>
      </c>
      <c r="E224" s="16">
        <f t="shared" si="24"/>
        <v>2024.3392308205644</v>
      </c>
      <c r="F224" s="16">
        <f t="shared" si="25"/>
        <v>9275.962975348815</v>
      </c>
      <c r="G224" s="16">
        <f t="shared" si="26"/>
        <v>-379397.1693421996</v>
      </c>
    </row>
    <row r="225" spans="2:7" ht="14.25">
      <c r="B225" s="6">
        <f t="shared" si="22"/>
        <v>204</v>
      </c>
      <c r="C225" s="16">
        <f t="shared" si="23"/>
        <v>-379397.1693421996</v>
      </c>
      <c r="D225" s="16">
        <f t="shared" si="21"/>
        <v>11300.30220616938</v>
      </c>
      <c r="E225" s="16">
        <f t="shared" si="24"/>
        <v>1976.0269236572894</v>
      </c>
      <c r="F225" s="16">
        <f t="shared" si="25"/>
        <v>9324.27528251209</v>
      </c>
      <c r="G225" s="16">
        <f t="shared" si="26"/>
        <v>-370072.8940596875</v>
      </c>
    </row>
    <row r="226" spans="2:7" ht="14.25">
      <c r="B226" s="6">
        <f t="shared" si="22"/>
        <v>205</v>
      </c>
      <c r="C226" s="16">
        <f t="shared" si="23"/>
        <v>-370072.8940596875</v>
      </c>
      <c r="D226" s="16">
        <f t="shared" si="21"/>
        <v>11300.30220616938</v>
      </c>
      <c r="E226" s="16">
        <f t="shared" si="24"/>
        <v>1927.4629898942057</v>
      </c>
      <c r="F226" s="16">
        <f t="shared" si="25"/>
        <v>9372.839216275173</v>
      </c>
      <c r="G226" s="16">
        <f t="shared" si="26"/>
        <v>-360700.0548434123</v>
      </c>
    </row>
    <row r="227" spans="2:7" ht="14.25">
      <c r="B227" s="6">
        <f t="shared" si="22"/>
        <v>206</v>
      </c>
      <c r="C227" s="16">
        <f t="shared" si="23"/>
        <v>-360700.0548434123</v>
      </c>
      <c r="D227" s="16">
        <f t="shared" si="21"/>
        <v>11300.30220616938</v>
      </c>
      <c r="E227" s="16">
        <f t="shared" si="24"/>
        <v>1878.6461189761058</v>
      </c>
      <c r="F227" s="16">
        <f t="shared" si="25"/>
        <v>9421.656087193274</v>
      </c>
      <c r="G227" s="16">
        <f t="shared" si="26"/>
        <v>-351278.398756219</v>
      </c>
    </row>
    <row r="228" spans="2:7" ht="14.25">
      <c r="B228" s="6">
        <f t="shared" si="22"/>
        <v>207</v>
      </c>
      <c r="C228" s="16">
        <f t="shared" si="23"/>
        <v>-351278.398756219</v>
      </c>
      <c r="D228" s="16">
        <f t="shared" si="21"/>
        <v>11300.30220616938</v>
      </c>
      <c r="E228" s="16">
        <f t="shared" si="24"/>
        <v>1829.574993521974</v>
      </c>
      <c r="F228" s="16">
        <f t="shared" si="25"/>
        <v>9470.727212647405</v>
      </c>
      <c r="G228" s="16">
        <f t="shared" si="26"/>
        <v>-341807.67154357163</v>
      </c>
    </row>
    <row r="229" spans="2:7" ht="14.25">
      <c r="B229" s="6">
        <f t="shared" si="22"/>
        <v>208</v>
      </c>
      <c r="C229" s="16">
        <f t="shared" si="23"/>
        <v>-341807.67154357163</v>
      </c>
      <c r="D229" s="16">
        <f t="shared" si="21"/>
        <v>11300.30220616938</v>
      </c>
      <c r="E229" s="16">
        <f t="shared" si="24"/>
        <v>1780.2482892894354</v>
      </c>
      <c r="F229" s="16">
        <f t="shared" si="25"/>
        <v>9520.053916879944</v>
      </c>
      <c r="G229" s="16">
        <f t="shared" si="26"/>
        <v>-332287.6176266917</v>
      </c>
    </row>
    <row r="230" spans="2:7" ht="14.25">
      <c r="B230" s="6">
        <f t="shared" si="22"/>
        <v>209</v>
      </c>
      <c r="C230" s="16">
        <f t="shared" si="23"/>
        <v>-332287.6176266917</v>
      </c>
      <c r="D230" s="16">
        <f t="shared" si="21"/>
        <v>11300.30220616938</v>
      </c>
      <c r="E230" s="16">
        <f t="shared" si="24"/>
        <v>1730.6646751390192</v>
      </c>
      <c r="F230" s="16">
        <f t="shared" si="25"/>
        <v>9569.63753103036</v>
      </c>
      <c r="G230" s="16">
        <f t="shared" si="26"/>
        <v>-322717.98009566136</v>
      </c>
    </row>
    <row r="231" spans="2:7" ht="14.25">
      <c r="B231" s="6">
        <f t="shared" si="22"/>
        <v>210</v>
      </c>
      <c r="C231" s="16">
        <f t="shared" si="23"/>
        <v>-322717.98009566136</v>
      </c>
      <c r="D231" s="16">
        <f t="shared" si="21"/>
        <v>11300.30220616938</v>
      </c>
      <c r="E231" s="16">
        <f t="shared" si="24"/>
        <v>1680.8228129982363</v>
      </c>
      <c r="F231" s="16">
        <f t="shared" si="25"/>
        <v>9619.479393171143</v>
      </c>
      <c r="G231" s="16">
        <f t="shared" si="26"/>
        <v>-313098.5007024902</v>
      </c>
    </row>
    <row r="232" spans="2:7" ht="14.25">
      <c r="B232" s="6">
        <f t="shared" si="22"/>
        <v>211</v>
      </c>
      <c r="C232" s="16">
        <f t="shared" si="23"/>
        <v>-313098.5007024902</v>
      </c>
      <c r="D232" s="16">
        <f t="shared" si="21"/>
        <v>11300.30220616938</v>
      </c>
      <c r="E232" s="16">
        <f t="shared" si="24"/>
        <v>1630.7213578254698</v>
      </c>
      <c r="F232" s="16">
        <f t="shared" si="25"/>
        <v>9669.580848343909</v>
      </c>
      <c r="G232" s="16">
        <f t="shared" si="26"/>
        <v>-303428.9198541463</v>
      </c>
    </row>
    <row r="233" spans="2:7" ht="14.25">
      <c r="B233" s="6">
        <f t="shared" si="22"/>
        <v>212</v>
      </c>
      <c r="C233" s="16">
        <f t="shared" si="23"/>
        <v>-303428.9198541463</v>
      </c>
      <c r="D233" s="16">
        <f t="shared" si="21"/>
        <v>11300.30220616938</v>
      </c>
      <c r="E233" s="16">
        <f t="shared" si="24"/>
        <v>1580.3589575736787</v>
      </c>
      <c r="F233" s="16">
        <f t="shared" si="25"/>
        <v>9719.9432485957</v>
      </c>
      <c r="G233" s="16">
        <f t="shared" si="26"/>
        <v>-293708.9766055506</v>
      </c>
    </row>
    <row r="234" spans="2:7" ht="14.25">
      <c r="B234" s="6">
        <f t="shared" si="22"/>
        <v>213</v>
      </c>
      <c r="C234" s="16">
        <f t="shared" si="23"/>
        <v>-293708.9766055506</v>
      </c>
      <c r="D234" s="16">
        <f t="shared" si="21"/>
        <v>11300.30220616938</v>
      </c>
      <c r="E234" s="16">
        <f t="shared" si="24"/>
        <v>1529.7342531539093</v>
      </c>
      <c r="F234" s="16">
        <f t="shared" si="25"/>
        <v>9770.56795301547</v>
      </c>
      <c r="G234" s="16">
        <f t="shared" si="26"/>
        <v>-283938.4086525352</v>
      </c>
    </row>
    <row r="235" spans="2:7" ht="14.25">
      <c r="B235" s="6">
        <f t="shared" si="22"/>
        <v>214</v>
      </c>
      <c r="C235" s="16">
        <f t="shared" si="23"/>
        <v>-283938.4086525352</v>
      </c>
      <c r="D235" s="16">
        <f t="shared" si="21"/>
        <v>11300.30220616938</v>
      </c>
      <c r="E235" s="16">
        <f t="shared" si="24"/>
        <v>1478.8458783986207</v>
      </c>
      <c r="F235" s="16">
        <f t="shared" si="25"/>
        <v>9821.456327770758</v>
      </c>
      <c r="G235" s="16">
        <f t="shared" si="26"/>
        <v>-274116.9523247644</v>
      </c>
    </row>
    <row r="236" spans="2:7" ht="14.25">
      <c r="B236" s="6">
        <f t="shared" si="22"/>
        <v>215</v>
      </c>
      <c r="C236" s="16">
        <f t="shared" si="23"/>
        <v>-274116.9523247644</v>
      </c>
      <c r="D236" s="16">
        <f t="shared" si="21"/>
        <v>11300.30220616938</v>
      </c>
      <c r="E236" s="16">
        <f t="shared" si="24"/>
        <v>1427.6924600248144</v>
      </c>
      <c r="F236" s="16">
        <f t="shared" si="25"/>
        <v>9872.609746144564</v>
      </c>
      <c r="G236" s="16">
        <f t="shared" si="26"/>
        <v>-264244.34257861983</v>
      </c>
    </row>
    <row r="237" spans="2:7" ht="14.25">
      <c r="B237" s="6">
        <f t="shared" si="22"/>
        <v>216</v>
      </c>
      <c r="C237" s="16">
        <f t="shared" si="23"/>
        <v>-264244.34257861983</v>
      </c>
      <c r="D237" s="16">
        <f t="shared" si="21"/>
        <v>11300.30220616938</v>
      </c>
      <c r="E237" s="16">
        <f t="shared" si="24"/>
        <v>1376.2726175969783</v>
      </c>
      <c r="F237" s="16">
        <f t="shared" si="25"/>
        <v>9924.0295885724</v>
      </c>
      <c r="G237" s="16">
        <f t="shared" si="26"/>
        <v>-254320.31299004745</v>
      </c>
    </row>
    <row r="238" spans="2:7" ht="14.25">
      <c r="B238" s="6">
        <f t="shared" si="22"/>
        <v>217</v>
      </c>
      <c r="C238" s="16">
        <f t="shared" si="23"/>
        <v>-254320.31299004745</v>
      </c>
      <c r="D238" s="16">
        <f t="shared" si="21"/>
        <v>11300.30220616938</v>
      </c>
      <c r="E238" s="16">
        <f t="shared" si="24"/>
        <v>1324.5849634898304</v>
      </c>
      <c r="F238" s="16">
        <f t="shared" si="25"/>
        <v>9975.717242679548</v>
      </c>
      <c r="G238" s="16">
        <f t="shared" si="26"/>
        <v>-244344.5957473679</v>
      </c>
    </row>
    <row r="239" spans="2:7" ht="14.25">
      <c r="B239" s="6">
        <f t="shared" si="22"/>
        <v>218</v>
      </c>
      <c r="C239" s="16">
        <f t="shared" si="23"/>
        <v>-244344.5957473679</v>
      </c>
      <c r="D239" s="16">
        <f t="shared" si="21"/>
        <v>11300.30220616938</v>
      </c>
      <c r="E239" s="16">
        <f t="shared" si="24"/>
        <v>1272.6281028508743</v>
      </c>
      <c r="F239" s="16">
        <f t="shared" si="25"/>
        <v>10027.674103318504</v>
      </c>
      <c r="G239" s="16">
        <f t="shared" si="26"/>
        <v>-234316.92164404938</v>
      </c>
    </row>
    <row r="240" spans="2:7" ht="14.25">
      <c r="B240" s="6">
        <f t="shared" si="22"/>
        <v>219</v>
      </c>
      <c r="C240" s="16">
        <f t="shared" si="23"/>
        <v>-234316.92164404938</v>
      </c>
      <c r="D240" s="16">
        <f t="shared" si="21"/>
        <v>11300.30220616938</v>
      </c>
      <c r="E240" s="16">
        <f t="shared" si="24"/>
        <v>1220.400633562757</v>
      </c>
      <c r="F240" s="16">
        <f t="shared" si="25"/>
        <v>10079.901572606623</v>
      </c>
      <c r="G240" s="16">
        <f t="shared" si="26"/>
        <v>-224237.02007144276</v>
      </c>
    </row>
    <row r="241" spans="2:7" ht="14.25">
      <c r="B241" s="6">
        <f t="shared" si="22"/>
        <v>220</v>
      </c>
      <c r="C241" s="16">
        <f t="shared" si="23"/>
        <v>-224237.02007144276</v>
      </c>
      <c r="D241" s="16">
        <f t="shared" si="21"/>
        <v>11300.30220616938</v>
      </c>
      <c r="E241" s="16">
        <f t="shared" si="24"/>
        <v>1167.901146205431</v>
      </c>
      <c r="F241" s="16">
        <f t="shared" si="25"/>
        <v>10132.401059963948</v>
      </c>
      <c r="G241" s="16">
        <f t="shared" si="26"/>
        <v>-214104.61901147882</v>
      </c>
    </row>
    <row r="242" spans="2:7" ht="14.25">
      <c r="B242" s="6">
        <f t="shared" si="22"/>
        <v>221</v>
      </c>
      <c r="C242" s="16">
        <f t="shared" si="23"/>
        <v>-214104.61901147882</v>
      </c>
      <c r="D242" s="16">
        <f t="shared" si="21"/>
        <v>11300.30220616938</v>
      </c>
      <c r="E242" s="16">
        <f t="shared" si="24"/>
        <v>1115.1282240181188</v>
      </c>
      <c r="F242" s="16">
        <f t="shared" si="25"/>
        <v>10185.17398215126</v>
      </c>
      <c r="G242" s="16">
        <f t="shared" si="26"/>
        <v>-203919.44502932756</v>
      </c>
    </row>
    <row r="243" spans="2:7" ht="14.25">
      <c r="B243" s="6">
        <f t="shared" si="22"/>
        <v>222</v>
      </c>
      <c r="C243" s="16">
        <f t="shared" si="23"/>
        <v>-203919.44502932756</v>
      </c>
      <c r="D243" s="16">
        <f t="shared" si="21"/>
        <v>11300.30220616938</v>
      </c>
      <c r="E243" s="16">
        <f t="shared" si="24"/>
        <v>1062.0804428610809</v>
      </c>
      <c r="F243" s="16">
        <f t="shared" si="25"/>
        <v>10238.221763308298</v>
      </c>
      <c r="G243" s="16">
        <f t="shared" si="26"/>
        <v>-193681.22326601925</v>
      </c>
    </row>
    <row r="244" spans="2:7" ht="14.25">
      <c r="B244" s="6">
        <f t="shared" si="22"/>
        <v>223</v>
      </c>
      <c r="C244" s="16">
        <f t="shared" si="23"/>
        <v>-193681.22326601925</v>
      </c>
      <c r="D244" s="16">
        <f t="shared" si="21"/>
        <v>11300.30220616938</v>
      </c>
      <c r="E244" s="16">
        <f t="shared" si="24"/>
        <v>1008.7563711771836</v>
      </c>
      <c r="F244" s="16">
        <f t="shared" si="25"/>
        <v>10291.545834992196</v>
      </c>
      <c r="G244" s="16">
        <f t="shared" si="26"/>
        <v>-183389.67743102706</v>
      </c>
    </row>
    <row r="245" spans="2:7" ht="14.25">
      <c r="B245" s="6">
        <f t="shared" si="22"/>
        <v>224</v>
      </c>
      <c r="C245" s="16">
        <f t="shared" si="23"/>
        <v>-183389.67743102706</v>
      </c>
      <c r="D245" s="16">
        <f t="shared" si="21"/>
        <v>11300.30220616938</v>
      </c>
      <c r="E245" s="16">
        <f t="shared" si="24"/>
        <v>955.1545699532659</v>
      </c>
      <c r="F245" s="16">
        <f t="shared" si="25"/>
        <v>10345.147636216114</v>
      </c>
      <c r="G245" s="16">
        <f t="shared" si="26"/>
        <v>-173044.52979481095</v>
      </c>
    </row>
    <row r="246" spans="2:7" ht="14.25">
      <c r="B246" s="6">
        <f t="shared" si="22"/>
        <v>225</v>
      </c>
      <c r="C246" s="16">
        <f t="shared" si="23"/>
        <v>-173044.52979481095</v>
      </c>
      <c r="D246" s="16">
        <f t="shared" si="21"/>
        <v>11300.30220616938</v>
      </c>
      <c r="E246" s="16">
        <f t="shared" si="24"/>
        <v>901.273592681307</v>
      </c>
      <c r="F246" s="16">
        <f t="shared" si="25"/>
        <v>10399.028613488072</v>
      </c>
      <c r="G246" s="16">
        <f t="shared" si="26"/>
        <v>-162645.50118132288</v>
      </c>
    </row>
    <row r="247" spans="2:7" ht="14.25">
      <c r="B247" s="6">
        <f t="shared" si="22"/>
        <v>226</v>
      </c>
      <c r="C247" s="16">
        <f t="shared" si="23"/>
        <v>-162645.50118132288</v>
      </c>
      <c r="D247" s="16">
        <f t="shared" si="21"/>
        <v>11300.30220616938</v>
      </c>
      <c r="E247" s="16">
        <f t="shared" si="24"/>
        <v>847.11198531939</v>
      </c>
      <c r="F247" s="16">
        <f t="shared" si="25"/>
        <v>10453.190220849989</v>
      </c>
      <c r="G247" s="16">
        <f t="shared" si="26"/>
        <v>-152192.31096047288</v>
      </c>
    </row>
    <row r="248" spans="2:7" ht="14.25">
      <c r="B248" s="6">
        <f t="shared" si="22"/>
        <v>227</v>
      </c>
      <c r="C248" s="16">
        <f t="shared" si="23"/>
        <v>-152192.31096047288</v>
      </c>
      <c r="D248" s="16">
        <f t="shared" si="21"/>
        <v>11300.30220616938</v>
      </c>
      <c r="E248" s="16">
        <f t="shared" si="24"/>
        <v>792.6682862524628</v>
      </c>
      <c r="F248" s="16">
        <f t="shared" si="25"/>
        <v>10507.633919916916</v>
      </c>
      <c r="G248" s="16">
        <f t="shared" si="26"/>
        <v>-141684.67704055598</v>
      </c>
    </row>
    <row r="249" spans="2:7" ht="14.25">
      <c r="B249" s="6">
        <f t="shared" si="22"/>
        <v>228</v>
      </c>
      <c r="C249" s="16">
        <f t="shared" si="23"/>
        <v>-141684.67704055598</v>
      </c>
      <c r="D249" s="16">
        <f t="shared" si="21"/>
        <v>11300.30220616938</v>
      </c>
      <c r="E249" s="16">
        <f t="shared" si="24"/>
        <v>737.9410262528957</v>
      </c>
      <c r="F249" s="16">
        <f t="shared" si="25"/>
        <v>10562.361179916483</v>
      </c>
      <c r="G249" s="16">
        <f t="shared" si="26"/>
        <v>-131122.3158606395</v>
      </c>
    </row>
    <row r="250" spans="2:7" ht="14.25">
      <c r="B250" s="6">
        <f t="shared" si="22"/>
        <v>229</v>
      </c>
      <c r="C250" s="16">
        <f t="shared" si="23"/>
        <v>-131122.3158606395</v>
      </c>
      <c r="D250" s="16">
        <f aca="true" t="shared" si="27" ref="D250:D261">IF($B250&lt;=$H$17*Periods_per_Year,PMT(MAX($F$15,MAX($F$12,$F$15)),$K$17,-$E$10,0,0),PMT(MAX($F$15,MAX($F$12,$F$15)),$K$18,$G$57,0,0))</f>
        <v>11300.30220616938</v>
      </c>
      <c r="E250" s="16">
        <f t="shared" si="24"/>
        <v>682.9287284408307</v>
      </c>
      <c r="F250" s="16">
        <f t="shared" si="25"/>
        <v>10617.373477728548</v>
      </c>
      <c r="G250" s="16">
        <f t="shared" si="26"/>
        <v>-120504.94238291096</v>
      </c>
    </row>
    <row r="251" spans="2:7" ht="14.25">
      <c r="B251" s="6">
        <f t="shared" si="22"/>
        <v>230</v>
      </c>
      <c r="C251" s="16">
        <f t="shared" si="23"/>
        <v>-120504.94238291096</v>
      </c>
      <c r="D251" s="16">
        <f t="shared" si="27"/>
        <v>11300.30220616938</v>
      </c>
      <c r="E251" s="16">
        <f t="shared" si="24"/>
        <v>627.6299082443279</v>
      </c>
      <c r="F251" s="16">
        <f t="shared" si="25"/>
        <v>10672.672297925052</v>
      </c>
      <c r="G251" s="16">
        <f t="shared" si="26"/>
        <v>-109832.27008498591</v>
      </c>
    </row>
    <row r="252" spans="2:7" ht="14.25">
      <c r="B252" s="6">
        <f t="shared" si="22"/>
        <v>231</v>
      </c>
      <c r="C252" s="16">
        <f t="shared" si="23"/>
        <v>-109832.27008498591</v>
      </c>
      <c r="D252" s="16">
        <f t="shared" si="27"/>
        <v>11300.30220616938</v>
      </c>
      <c r="E252" s="16">
        <f t="shared" si="24"/>
        <v>572.0430733593016</v>
      </c>
      <c r="F252" s="16">
        <f t="shared" si="25"/>
        <v>10728.259132810077</v>
      </c>
      <c r="G252" s="16">
        <f t="shared" si="26"/>
        <v>-99104.01095217583</v>
      </c>
    </row>
    <row r="253" spans="2:7" ht="14.25">
      <c r="B253" s="6">
        <f t="shared" si="22"/>
        <v>232</v>
      </c>
      <c r="C253" s="16">
        <f t="shared" si="23"/>
        <v>-99104.01095217583</v>
      </c>
      <c r="D253" s="16">
        <f t="shared" si="27"/>
        <v>11300.30220616938</v>
      </c>
      <c r="E253" s="16">
        <f t="shared" si="24"/>
        <v>516.166723709249</v>
      </c>
      <c r="F253" s="16">
        <f t="shared" si="25"/>
        <v>10784.13548246013</v>
      </c>
      <c r="G253" s="16">
        <f t="shared" si="26"/>
        <v>-88319.8754697157</v>
      </c>
    </row>
    <row r="254" spans="2:7" ht="14.25">
      <c r="B254" s="6">
        <f t="shared" si="22"/>
        <v>233</v>
      </c>
      <c r="C254" s="16">
        <f t="shared" si="23"/>
        <v>-88319.8754697157</v>
      </c>
      <c r="D254" s="16">
        <f t="shared" si="27"/>
        <v>11300.30220616938</v>
      </c>
      <c r="E254" s="16">
        <f t="shared" si="24"/>
        <v>459.99935140476924</v>
      </c>
      <c r="F254" s="16">
        <f t="shared" si="25"/>
        <v>10840.30285476461</v>
      </c>
      <c r="G254" s="16">
        <f t="shared" si="26"/>
        <v>-77479.57261495109</v>
      </c>
    </row>
    <row r="255" spans="2:7" ht="14.25">
      <c r="B255" s="6">
        <f t="shared" si="22"/>
        <v>234</v>
      </c>
      <c r="C255" s="16">
        <f t="shared" si="23"/>
        <v>-77479.57261495109</v>
      </c>
      <c r="D255" s="16">
        <f t="shared" si="27"/>
        <v>11300.30220616938</v>
      </c>
      <c r="E255" s="16">
        <f t="shared" si="24"/>
        <v>403.53944070287025</v>
      </c>
      <c r="F255" s="16">
        <f t="shared" si="25"/>
        <v>10896.762765466508</v>
      </c>
      <c r="G255" s="16">
        <f t="shared" si="26"/>
        <v>-66582.80984948458</v>
      </c>
    </row>
    <row r="256" spans="2:7" ht="14.25">
      <c r="B256" s="6">
        <f t="shared" si="22"/>
        <v>235</v>
      </c>
      <c r="C256" s="16">
        <f t="shared" si="23"/>
        <v>-66582.80984948458</v>
      </c>
      <c r="D256" s="16">
        <f t="shared" si="27"/>
        <v>11300.30220616938</v>
      </c>
      <c r="E256" s="16">
        <f t="shared" si="24"/>
        <v>346.7854679660655</v>
      </c>
      <c r="F256" s="16">
        <f t="shared" si="25"/>
        <v>10953.516738203314</v>
      </c>
      <c r="G256" s="16">
        <f t="shared" si="26"/>
        <v>-55629.293111281266</v>
      </c>
    </row>
    <row r="257" spans="2:7" ht="14.25">
      <c r="B257" s="6">
        <f t="shared" si="22"/>
        <v>236</v>
      </c>
      <c r="C257" s="16">
        <f t="shared" si="23"/>
        <v>-55629.293111281266</v>
      </c>
      <c r="D257" s="16">
        <f t="shared" si="27"/>
        <v>11300.30220616938</v>
      </c>
      <c r="E257" s="16">
        <f t="shared" si="24"/>
        <v>289.7359016212566</v>
      </c>
      <c r="F257" s="16">
        <f t="shared" si="25"/>
        <v>11010.566304548123</v>
      </c>
      <c r="G257" s="16">
        <f t="shared" si="26"/>
        <v>-44618.726806733146</v>
      </c>
    </row>
    <row r="258" spans="2:7" ht="14.25">
      <c r="B258" s="6">
        <f t="shared" si="22"/>
        <v>237</v>
      </c>
      <c r="C258" s="16">
        <f t="shared" si="23"/>
        <v>-44618.726806733146</v>
      </c>
      <c r="D258" s="16">
        <f t="shared" si="27"/>
        <v>11300.30220616938</v>
      </c>
      <c r="E258" s="16">
        <f t="shared" si="24"/>
        <v>232.38920211840178</v>
      </c>
      <c r="F258" s="16">
        <f t="shared" si="25"/>
        <v>11067.913004050977</v>
      </c>
      <c r="G258" s="16">
        <f t="shared" si="26"/>
        <v>-33550.81380268217</v>
      </c>
    </row>
    <row r="259" spans="2:7" ht="14.25">
      <c r="B259" s="6">
        <f t="shared" si="22"/>
        <v>238</v>
      </c>
      <c r="C259" s="16">
        <f t="shared" si="23"/>
        <v>-33550.81380268217</v>
      </c>
      <c r="D259" s="16">
        <f t="shared" si="27"/>
        <v>11300.30220616938</v>
      </c>
      <c r="E259" s="16">
        <f t="shared" si="24"/>
        <v>174.74382188896962</v>
      </c>
      <c r="F259" s="16">
        <f t="shared" si="25"/>
        <v>11125.55838428041</v>
      </c>
      <c r="G259" s="16">
        <f t="shared" si="26"/>
        <v>-22425.255418401757</v>
      </c>
    </row>
    <row r="260" spans="2:7" ht="14.25">
      <c r="B260" s="6">
        <f t="shared" si="22"/>
        <v>239</v>
      </c>
      <c r="C260" s="16">
        <f t="shared" si="23"/>
        <v>-22425.255418401757</v>
      </c>
      <c r="D260" s="16">
        <f t="shared" si="27"/>
        <v>11300.30220616938</v>
      </c>
      <c r="E260" s="16">
        <f t="shared" si="24"/>
        <v>116.79820530417581</v>
      </c>
      <c r="F260" s="16">
        <f t="shared" si="25"/>
        <v>11183.504000865203</v>
      </c>
      <c r="G260" s="16">
        <f t="shared" si="26"/>
        <v>-11241.751417536554</v>
      </c>
    </row>
    <row r="261" spans="2:7" ht="14.25">
      <c r="B261" s="6">
        <f t="shared" si="22"/>
        <v>240</v>
      </c>
      <c r="C261" s="16">
        <f t="shared" si="23"/>
        <v>-11241.751417536554</v>
      </c>
      <c r="D261" s="16">
        <f t="shared" si="27"/>
        <v>11300.30220616938</v>
      </c>
      <c r="E261" s="16">
        <f t="shared" si="24"/>
        <v>58.55078863300288</v>
      </c>
      <c r="F261" s="16">
        <f t="shared" si="25"/>
        <v>11241.751417536376</v>
      </c>
      <c r="G261" s="16">
        <f t="shared" si="26"/>
        <v>-1.7826096154749393E-10</v>
      </c>
    </row>
  </sheetData>
  <sheetProtection/>
  <dataValidations count="1">
    <dataValidation type="list" allowBlank="1" showInputMessage="1" showErrorMessage="1" sqref="E11">
      <formula1>"Senior, Mezz"</formula1>
    </dataValidation>
  </dataValidations>
  <printOptions/>
  <pageMargins left="0.7" right="0.7" top="0.75" bottom="0.75" header="0.3" footer="0.3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2017-05-17T17:17:58Z</dcterms:created>
  <dcterms:modified xsi:type="dcterms:W3CDTF">2017-05-17T19:48:38Z</dcterms:modified>
  <cp:category/>
  <cp:version/>
  <cp:contentType/>
  <cp:contentStatus/>
</cp:coreProperties>
</file>